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92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solver_adj" localSheetId="0" hidden="1">'Foglio1'!$A$483:$L$483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'Foglio1'!$A$483</definedName>
    <definedName name="solver_lhs10" localSheetId="0" hidden="1">'Foglio1'!$J$483</definedName>
    <definedName name="solver_lhs11" localSheetId="0" hidden="1">'Foglio1'!$K$483</definedName>
    <definedName name="solver_lhs12" localSheetId="0" hidden="1">'Foglio1'!$L$483</definedName>
    <definedName name="solver_lhs13" localSheetId="0" hidden="1">'Foglio1'!$M$483</definedName>
    <definedName name="solver_lhs14" localSheetId="0" hidden="1">'Foglio1'!$O$483</definedName>
    <definedName name="solver_lhs15" localSheetId="0" hidden="1">'Foglio1'!$A$486</definedName>
    <definedName name="solver_lhs16" localSheetId="0" hidden="1">'Foglio1'!$C$486</definedName>
    <definedName name="solver_lhs17" localSheetId="0" hidden="1">'Foglio1'!$E$486</definedName>
    <definedName name="solver_lhs18" localSheetId="0" hidden="1">'Foglio1'!$I$486</definedName>
    <definedName name="solver_lhs19" localSheetId="0" hidden="1">'Foglio1'!$G$486</definedName>
    <definedName name="solver_lhs2" localSheetId="0" hidden="1">'Foglio1'!$B$483</definedName>
    <definedName name="solver_lhs3" localSheetId="0" hidden="1">'Foglio1'!$C$483</definedName>
    <definedName name="solver_lhs4" localSheetId="0" hidden="1">'Foglio1'!$D$483</definedName>
    <definedName name="solver_lhs5" localSheetId="0" hidden="1">'Foglio1'!$E$483</definedName>
    <definedName name="solver_lhs6" localSheetId="0" hidden="1">'Foglio1'!$F$483</definedName>
    <definedName name="solver_lhs7" localSheetId="0" hidden="1">'Foglio1'!$G$483</definedName>
    <definedName name="solver_lhs8" localSheetId="0" hidden="1">'Foglio1'!$H$483</definedName>
    <definedName name="solver_lhs9" localSheetId="0" hidden="1">'Foglio1'!$I$483</definedName>
    <definedName name="solver_lin" localSheetId="0" hidden="1">2</definedName>
    <definedName name="solver_neg" localSheetId="0" hidden="1">1</definedName>
    <definedName name="solver_num" localSheetId="0" hidden="1">19</definedName>
    <definedName name="solver_nwt" localSheetId="0" hidden="1">1</definedName>
    <definedName name="solver_opt" localSheetId="0" hidden="1">'Foglio1'!$K$486</definedName>
    <definedName name="solver_pre" localSheetId="0" hidden="1">0.000001</definedName>
    <definedName name="solver_rel1" localSheetId="0" hidden="1">4</definedName>
    <definedName name="solver_rel10" localSheetId="0" hidden="1">4</definedName>
    <definedName name="solver_rel11" localSheetId="0" hidden="1">4</definedName>
    <definedName name="solver_rel12" localSheetId="0" hidden="1">4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19" localSheetId="0" hidden="1">2</definedName>
    <definedName name="solver_rel2" localSheetId="0" hidden="1">4</definedName>
    <definedName name="solver_rel3" localSheetId="0" hidden="1">4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el7" localSheetId="0" hidden="1">4</definedName>
    <definedName name="solver_rel8" localSheetId="0" hidden="1">4</definedName>
    <definedName name="solver_rel9" localSheetId="0" hidden="1">4</definedName>
    <definedName name="solver_rhs1" localSheetId="0" hidden="1">intero</definedName>
    <definedName name="solver_rhs10" localSheetId="0" hidden="1">intero</definedName>
    <definedName name="solver_rhs11" localSheetId="0" hidden="1">intero</definedName>
    <definedName name="solver_rhs12" localSheetId="0" hidden="1">intero</definedName>
    <definedName name="solver_rhs13" localSheetId="0" hidden="1">50</definedName>
    <definedName name="solver_rhs14" localSheetId="0" hidden="1">70</definedName>
    <definedName name="solver_rhs15" localSheetId="0" hidden="1">20</definedName>
    <definedName name="solver_rhs16" localSheetId="0" hidden="1">10</definedName>
    <definedName name="solver_rhs17" localSheetId="0" hidden="1">60</definedName>
    <definedName name="solver_rhs18" localSheetId="0" hidden="1">40</definedName>
    <definedName name="solver_rhs19" localSheetId="0" hidden="1">30</definedName>
    <definedName name="solver_rhs2" localSheetId="0" hidden="1">intero</definedName>
    <definedName name="solver_rhs3" localSheetId="0" hidden="1">intero</definedName>
    <definedName name="solver_rhs4" localSheetId="0" hidden="1">intero</definedName>
    <definedName name="solver_rhs5" localSheetId="0" hidden="1">intero</definedName>
    <definedName name="solver_rhs6" localSheetId="0" hidden="1">intero</definedName>
    <definedName name="solver_rhs7" localSheetId="0" hidden="1">intero</definedName>
    <definedName name="solver_rhs8" localSheetId="0" hidden="1">intero</definedName>
    <definedName name="solver_rhs9" localSheetId="0" hidden="1">intero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<sst xmlns="http://schemas.openxmlformats.org/spreadsheetml/2006/main" count="178" uniqueCount="156">
  <si>
    <t>Svolgimento:</t>
  </si>
  <si>
    <t>x</t>
  </si>
  <si>
    <t>Calcoliamo numericamente la derivata destra:</t>
  </si>
  <si>
    <t>f(x)</t>
  </si>
  <si>
    <t>Δf/Δx</t>
  </si>
  <si>
    <t>Esercizi sull' uso del "se", la derivazione e la retta tangente.</t>
  </si>
  <si>
    <t>Esercizio 5: Data la seguente funzione</t>
  </si>
  <si>
    <t xml:space="preserve">di tutto questo. </t>
  </si>
  <si>
    <t>a</t>
  </si>
  <si>
    <t>descrivere la funzione .</t>
  </si>
  <si>
    <t>Svolgimento del punto a):</t>
  </si>
  <si>
    <t>Svolgimento del punto c):</t>
  </si>
  <si>
    <t>Calcoliamo numericamente la derivata sinistra:</t>
  </si>
  <si>
    <t>Le due derivate hanno valori diversi per cui in x=3 c'è un punto angoloso come si vede dalla figura.</t>
  </si>
  <si>
    <t>Si ricorda che la retta tangente ad una retta è la retta stessa, quindi per x&lt;3 la retta tangente</t>
  </si>
  <si>
    <t>coincide con la funzione.</t>
  </si>
  <si>
    <t xml:space="preserve">Esercizi sull' uso del "risolutore"nei problemi di massimo e minimo. </t>
  </si>
  <si>
    <t>di recinzione: una più economica destinata a due lati opposti del costo di 3 euro al metro, l'altra</t>
  </si>
  <si>
    <t xml:space="preserve"> più robusta del costo di 5 euro al metro. Supponendo di avere a disposizione 4.000 euro quali </t>
  </si>
  <si>
    <t>sono le dimensioni del terreno di area massima che può essere recintato?</t>
  </si>
  <si>
    <t>La funzione da massimizzare è l'area tenuto conto dei vincoli, in formule:</t>
  </si>
  <si>
    <t>ovvero</t>
  </si>
  <si>
    <t>b</t>
  </si>
  <si>
    <t>Area A</t>
  </si>
  <si>
    <t>vincolo</t>
  </si>
  <si>
    <t>Si può usare lo strumento risolutore nel modo seguente:</t>
  </si>
  <si>
    <t>A questo punto si va in strumenti e si inserisce il risolutore nel modo seguente:</t>
  </si>
  <si>
    <t>Uguale a: max</t>
  </si>
  <si>
    <t>Risolvi.</t>
  </si>
  <si>
    <t xml:space="preserve">Risolvere il problema di massimo per via analitica ricavando una delle due variabili dal vincolo e </t>
  </si>
  <si>
    <t>sostituendo nell'espressione dell'area. Disegnare infine la funzione area.</t>
  </si>
  <si>
    <t>membro del vincolo.</t>
  </si>
  <si>
    <t>La limitazione superiore per a discende dalla non negatività di b.</t>
  </si>
  <si>
    <t>A come funzione di a  è una parabola che volge la concavità verso il basso e che passa per l'origine,</t>
  </si>
  <si>
    <t>il massimo relativo si ha nel vertice ovvero per a = 2000/6  (punto medio dell'intervallo [0, 2000/3]) e</t>
  </si>
  <si>
    <t>il valore dell'area è A = 2/3.10^5.</t>
  </si>
  <si>
    <t>A(a)</t>
  </si>
  <si>
    <t xml:space="preserve">Esercizio 6: Un appezzamento di terreno a forma rettangolare deve essere recintato con due tipi </t>
  </si>
  <si>
    <r>
      <t>Consideriamo un intorno di ampiezza 2 di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, 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-1,x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+1) ed un passo variabile 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)/5.</t>
    </r>
  </si>
  <si>
    <r>
      <t>x</t>
    </r>
    <r>
      <rPr>
        <vertAlign val="subscript"/>
        <sz val="10"/>
        <rFont val="Arial"/>
        <family val="2"/>
      </rPr>
      <t>0</t>
    </r>
  </si>
  <si>
    <r>
      <t>Δ</t>
    </r>
    <r>
      <rPr>
        <sz val="10"/>
        <rFont val="Arial"/>
        <family val="0"/>
      </rPr>
      <t>x=(x-x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</si>
  <si>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r>
      <t>f(x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</si>
  <si>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r>
      <t>Δ</t>
    </r>
    <r>
      <rPr>
        <sz val="10"/>
        <rFont val="Arial"/>
        <family val="0"/>
      </rPr>
      <t>f=f(x)-f(x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</si>
  <si>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r>
      <t>f(x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)+f '(x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</si>
  <si>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 xml:space="preserve">a) Si disegni il grafico di f(x) nell'intervallo [-5,5] con passo 0,5, usando la funzione "se" per </t>
  </si>
  <si>
    <r>
      <t>b) Si calcoli numericamente la derivata destra e sinistra di f(x) in x</t>
    </r>
    <r>
      <rPr>
        <vertAlign val="subscript"/>
        <sz val="10"/>
        <color indexed="12"/>
        <rFont val="Arial"/>
        <family val="2"/>
      </rPr>
      <t>0</t>
    </r>
    <r>
      <rPr>
        <sz val="10"/>
        <color indexed="12"/>
        <rFont val="Arial"/>
        <family val="0"/>
      </rPr>
      <t>=3 e la sua retta tangente.</t>
    </r>
  </si>
  <si>
    <r>
      <t>c) Si disegni il grafico di f(x) e della sua retta tangente in un intorno di x</t>
    </r>
    <r>
      <rPr>
        <vertAlign val="subscript"/>
        <sz val="10"/>
        <color indexed="12"/>
        <rFont val="Arial"/>
        <family val="2"/>
      </rPr>
      <t>0</t>
    </r>
    <r>
      <rPr>
        <sz val="10"/>
        <color indexed="12"/>
        <rFont val="Arial"/>
        <family val="0"/>
      </rPr>
      <t xml:space="preserve"> .</t>
    </r>
  </si>
  <si>
    <r>
      <t>d) Si dica se il punto x</t>
    </r>
    <r>
      <rPr>
        <vertAlign val="subscript"/>
        <sz val="10"/>
        <color indexed="12"/>
        <rFont val="Arial"/>
        <family val="2"/>
      </rPr>
      <t>0</t>
    </r>
    <r>
      <rPr>
        <sz val="10"/>
        <color indexed="12"/>
        <rFont val="Arial"/>
        <family val="0"/>
      </rPr>
      <t xml:space="preserve">=3 è un punto angoloso, una cuspide, un massimo, un minimo o niente </t>
    </r>
  </si>
  <si>
    <t xml:space="preserve">si scrivono due valori iniziali per a e b ad esempio nelle celle A197 e B197 rispettivamente, compatibili </t>
  </si>
  <si>
    <t xml:space="preserve">coi vincoli, si rappresenta nella cella C197  la funzione da massimizzare  e nella cella E197 il primo </t>
  </si>
  <si>
    <t>Imposta cella obiettivo: C197</t>
  </si>
  <si>
    <t>Cambiando le celle: A197:B197</t>
  </si>
  <si>
    <t>Vincoli: E197=2000, aggiungi A197&gt;=0 , aggiungi B197&gt;=0</t>
  </si>
  <si>
    <t xml:space="preserve">Nelle celle A197:B197 compaiono le dimensioni del rettangolo e nella </t>
  </si>
  <si>
    <t xml:space="preserve">cella C197 il valore del massimo. </t>
  </si>
  <si>
    <t>Esercizio sull' uso del "risolutore"in un problema di applicazione del</t>
  </si>
  <si>
    <t xml:space="preserve"> teorema di Lagrange. </t>
  </si>
  <si>
    <t>Si consideri la funzione:</t>
  </si>
  <si>
    <t xml:space="preserve">Tale funzione è definita per x &gt; 0. </t>
  </si>
  <si>
    <t>b) Si calcoli  l' espressione analitica della derivata  di f(x) .</t>
  </si>
  <si>
    <t>)</t>
  </si>
  <si>
    <t>c) Si trovi il massimo ed il minimo assoluto di f(x) relativamente a detto intervallo con il "risolutore".</t>
  </si>
  <si>
    <t>a) Si diagrammi la funzione  f(x) nell'intervallo [0,5;9] con passo 0,5.</t>
  </si>
  <si>
    <t>d) Si dica se è applicabile il Teorema di Lagrange a f(x) nell'intervallo [1,2]</t>
  </si>
  <si>
    <t>e) Si trovi con lo strumento" il risolutore" il punto c , se esiste, tale che f ' (c)= (f(2)-f(1))/(2-1).</t>
  </si>
  <si>
    <t>f) Si dica, guardando il grafico, se tale c è unico nell'intervallo [1,2].</t>
  </si>
  <si>
    <t>Massimo assoluto trovato con il risolutore</t>
  </si>
  <si>
    <t>Minimo assoluto in [0,5;9]</t>
  </si>
  <si>
    <t>L'espressione analitica della derivata è:</t>
  </si>
  <si>
    <t>Tale derivata esiste ovunque in [1,2] per cui si può applicare il teorema di Lagrange. Ne segue che</t>
  </si>
  <si>
    <t xml:space="preserve">esiste almeno un punto c in [1,2] tale che </t>
  </si>
  <si>
    <t>Ovvero</t>
  </si>
  <si>
    <t>f ' (x)</t>
  </si>
  <si>
    <t>Troviamo c con il risolutore applicato alla funzione derivata imponendo che valga - 0,223144 in [1,2].</t>
  </si>
  <si>
    <t>Tale c è unico poiché f(x) è concava in detto intervallo.</t>
  </si>
  <si>
    <t>Un problema di progettazione risolto con lo strumento</t>
  </si>
  <si>
    <t>"risolutore di Excel".</t>
  </si>
  <si>
    <t xml:space="preserve">Nella progettazione di una struttura turistica formata da due tipologie di alberghi A e B, bisogna </t>
  </si>
  <si>
    <t>b) il numero delle camere dell'albergo di tipo B (quello più costoso) non deve superare un terzo</t>
  </si>
  <si>
    <t>delle camere dell'albergo di tipo A (quello più economico).</t>
  </si>
  <si>
    <t xml:space="preserve">Ipotizzando che il prezzo delle camere dell'albergo di tipo A sarà di 80 € a notte e quello delle </t>
  </si>
  <si>
    <t xml:space="preserve">camere di tipo B sarà di 160 € a notte; ci poniamo il problema di quale sia il numero delle camere </t>
  </si>
  <si>
    <t>dei due tipi di albergo da progettare affinchè sia massimo l'incasso della struttura.</t>
  </si>
  <si>
    <t>(Problema di programmazione lineare)</t>
  </si>
  <si>
    <t xml:space="preserve"> tipo A e nell'albergo di tipo B rispettivamente.</t>
  </si>
  <si>
    <r>
      <t>Per risolvere il problema indichiamo con 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e 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 il numero di camere da progettare nell'albergo di</t>
    </r>
  </si>
  <si>
    <r>
      <t>Si deve trovare il massimo della funzione f(x</t>
    </r>
    <r>
      <rPr>
        <vertAlign val="subscript"/>
        <sz val="10"/>
        <rFont val="Arial"/>
        <family val="2"/>
      </rPr>
      <t>A,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)=80x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+160x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, con i vincoli</t>
    </r>
  </si>
  <si>
    <r>
      <t>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≤x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/3</t>
    </r>
  </si>
  <si>
    <r>
      <t>x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≥ 0 , 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≥0</t>
    </r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</si>
  <si>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, 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variabili intere</t>
    </r>
  </si>
  <si>
    <t>xA</t>
  </si>
  <si>
    <t>xB</t>
  </si>
  <si>
    <t>xA+xB</t>
  </si>
  <si>
    <t>f</t>
  </si>
  <si>
    <t>a) il numero complessivo delle camere dei due aberghi non deve superare le 330 unità;</t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</si>
  <si>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+x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≤330</t>
    </r>
  </si>
  <si>
    <t>Se non avessimo messo il vincolo "variabili intere" si sarebbe ottenuto</t>
  </si>
  <si>
    <t xml:space="preserve">Le soluzioni NON si ottengono per approssimazione. Il problema va impostato correttamente </t>
  </si>
  <si>
    <t>indicando il vincolo variabili intere se il problema lo richiede.</t>
  </si>
  <si>
    <t>Una ditta produce frigoriferi in tre stabilimenti e li smista in quattro magazzini intermedi di vendita.</t>
  </si>
  <si>
    <t>Siano A, B, C tali stabilimenti. La loro produzione è rispettivamente di 50, 70 e 20 unità.</t>
  </si>
  <si>
    <t>La quantità richiesta dai quattro magazzini è rispettivamente di 10, 60, 30 e 40 unità.</t>
  </si>
  <si>
    <t>I costi per il trasporto di un frigorifero tra gli stabilimenti e i magazzini sono riassunti nella seguente</t>
  </si>
  <si>
    <t xml:space="preserve"> tabella:</t>
  </si>
  <si>
    <t>Mag.1</t>
  </si>
  <si>
    <t>Mag.2</t>
  </si>
  <si>
    <t>Mag.3</t>
  </si>
  <si>
    <t>Mag.4</t>
  </si>
  <si>
    <t>Stab A</t>
  </si>
  <si>
    <t>Stab. B</t>
  </si>
  <si>
    <t>Stab. C</t>
  </si>
  <si>
    <t>La ditta vuole determinare il piano di trasporti di costo minimo.</t>
  </si>
  <si>
    <t>Risoluzione.</t>
  </si>
  <si>
    <t xml:space="preserve">Le variabili in gioco sono 12 e precisamente il numero di frigoriferi che viene trasportato da ogni </t>
  </si>
  <si>
    <t>stabilimento ad ogni magazzino, le indichiamo con un doppio indice xA1, xA2…..xC4.</t>
  </si>
  <si>
    <t xml:space="preserve">I vincoli sono: </t>
  </si>
  <si>
    <t>tutte le variabili devono essere &gt;=0 e intere,</t>
  </si>
  <si>
    <t>xA1+xA2+xA3+xA4=50</t>
  </si>
  <si>
    <t>xB1+xB2+xB3+xB4=70</t>
  </si>
  <si>
    <t>xC1+xC2+xC3+xC4=20</t>
  </si>
  <si>
    <t>xA1+xB1+xC1=10</t>
  </si>
  <si>
    <t>xA2+xB2+xC2=60</t>
  </si>
  <si>
    <t>xA3+xB3+xC3=30</t>
  </si>
  <si>
    <t>xA4+xB4+xC4=40</t>
  </si>
  <si>
    <t>La funzione da minimizzare è</t>
  </si>
  <si>
    <t>f= 6xA1+8xA2+3xA3+4xA4+2xB1+3xB2+1xB3+3xB4+2xC1+4xC2+6xC3+5xC4</t>
  </si>
  <si>
    <t>xA1</t>
  </si>
  <si>
    <t>xA2</t>
  </si>
  <si>
    <t>xA3</t>
  </si>
  <si>
    <t>xA4</t>
  </si>
  <si>
    <t>xB1</t>
  </si>
  <si>
    <t>xB2</t>
  </si>
  <si>
    <t>xB3</t>
  </si>
  <si>
    <t>xB4</t>
  </si>
  <si>
    <t>xC1</t>
  </si>
  <si>
    <t>xC2</t>
  </si>
  <si>
    <t>xC3</t>
  </si>
  <si>
    <t>xC4</t>
  </si>
  <si>
    <t>xA1+xA2+xA3+xA4</t>
  </si>
  <si>
    <t>xB1+xB2+xB3+xB4</t>
  </si>
  <si>
    <t>xC1+xC2+xC3+xC4</t>
  </si>
  <si>
    <t>xA1+xB1+xC1</t>
  </si>
  <si>
    <t>xA2+xB2+xC2</t>
  </si>
  <si>
    <t>xA3+xB3+xC3</t>
  </si>
  <si>
    <t>xA4+xB4+xC4</t>
  </si>
  <si>
    <t>Progettazione struttura turistica</t>
  </si>
  <si>
    <t>ESERCIZI DI OTTIMIZZAZIONE CON IL RISOLUTORE</t>
  </si>
  <si>
    <t>Esercizio1</t>
  </si>
  <si>
    <t>Esercizio2</t>
  </si>
  <si>
    <t xml:space="preserve">Un dietologo deve preparare una dieta che garantisca un apporto giornaliero di proteine, ferro e calcio </t>
  </si>
  <si>
    <t>di almeno 20 mg, 30mg e 10mg, rispettivamente.</t>
  </si>
  <si>
    <t>Il dietologo è orientato su cibi a base di verdura (5mg/kg di proteine, 6mg/kg di ferro e 5mg/kg di</t>
  </si>
  <si>
    <t>calcio, al costo di 4 €/kg), carne (15mg/kg di proteine, 10mg/kg di ferro e 3mg/kg di calcio, al costo</t>
  </si>
  <si>
    <t>Determinare la dieta di costo minimo.</t>
  </si>
  <si>
    <t>di 10 €/kg) e frutta (4mg/kg di proteine, 5mg/kg di ferro e 12mg/kg di calcio, al costo di 7 €/kg).</t>
  </si>
  <si>
    <t xml:space="preserve">tener conto  dei seguenti vincoli di natura urbanistico-progettuale: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</si>
</sst>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_-* #,##0.000_-;\-* #,##0.000_-;_-* &quot;-&quot;??_-;_-@_-"/>
    <numFmt numFmtId="177" formatCode="_-* #,##0.000_-;\-* #,##0.000_-;_-* &quot;-&quot;???_-;_-@_-"/>
    <numFmt numFmtId="178" formatCode="_-* #,##0.0000_-;\-* #,##0.0000_-;_-* &quot;-&quot;??_-;_-@_-"/>
    <numFmt numFmtId="179" formatCode="_-* #,##0.0000_-;\-* #,##0.0000_-;_-* &quot;-&quot;????_-;_-@_-"/>
    <numFmt numFmtId="180" formatCode="_-* #,##0.00_-;\-* #,##0.00_-;_-* &quot;-&quot;???_-;_-@_-"/>
    <numFmt numFmtId="181" formatCode="0.000000000"/>
    <numFmt numFmtId="182" formatCode="0.00000000"/>
    <numFmt numFmtId="183" formatCode="0.0000E+00"/>
    <numFmt numFmtId="184" formatCode="0.000E+00"/>
    <numFmt numFmtId="185" formatCode="0.0E+00"/>
    <numFmt numFmtId="186" formatCode="0E+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000000"/>
    <numFmt numFmtId="192" formatCode="#,##0.00_ ;\-#,##0.00\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vertAlign val="subscript"/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sz val="13.5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2" borderId="0" xfId="17" applyNumberFormat="1" applyFill="1" applyAlignment="1">
      <alignment/>
    </xf>
    <xf numFmtId="2" fontId="0" fillId="2" borderId="0" xfId="0" applyNumberFormat="1" applyFill="1" applyAlignment="1">
      <alignment/>
    </xf>
    <xf numFmtId="2" fontId="8" fillId="2" borderId="0" xfId="17" applyNumberFormat="1" applyFont="1" applyFill="1" applyAlignment="1">
      <alignment/>
    </xf>
    <xf numFmtId="2" fontId="0" fillId="2" borderId="0" xfId="17" applyNumberFormat="1" applyFill="1" applyAlignment="1">
      <alignment/>
    </xf>
    <xf numFmtId="2" fontId="0" fillId="2" borderId="0" xfId="0" applyNumberFormat="1" applyFill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2" borderId="0" xfId="17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'[1]Foglio1'!$B$619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'[1]Foglio1'!$A$620:$A$640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'[1]Foglio1'!$B$620:$B$640</c:f>
              <c:numCache>
                <c:ptCount val="21"/>
                <c:pt idx="0">
                  <c:v>19</c:v>
                </c:pt>
                <c:pt idx="1">
                  <c:v>17.5</c:v>
                </c:pt>
                <c:pt idx="2">
                  <c:v>16</c:v>
                </c:pt>
                <c:pt idx="3">
                  <c:v>14.5</c:v>
                </c:pt>
                <c:pt idx="4">
                  <c:v>13</c:v>
                </c:pt>
                <c:pt idx="5">
                  <c:v>11.5</c:v>
                </c:pt>
                <c:pt idx="6">
                  <c:v>10</c:v>
                </c:pt>
                <c:pt idx="7">
                  <c:v>8.5</c:v>
                </c:pt>
                <c:pt idx="8">
                  <c:v>7</c:v>
                </c:pt>
                <c:pt idx="9">
                  <c:v>5.5</c:v>
                </c:pt>
                <c:pt idx="10">
                  <c:v>4</c:v>
                </c:pt>
                <c:pt idx="11">
                  <c:v>2.5</c:v>
                </c:pt>
                <c:pt idx="12">
                  <c:v>1</c:v>
                </c:pt>
                <c:pt idx="13">
                  <c:v>-0.5</c:v>
                </c:pt>
                <c:pt idx="14">
                  <c:v>-2</c:v>
                </c:pt>
                <c:pt idx="15">
                  <c:v>-3.5</c:v>
                </c:pt>
                <c:pt idx="16">
                  <c:v>-5</c:v>
                </c:pt>
                <c:pt idx="17">
                  <c:v>-5.75</c:v>
                </c:pt>
                <c:pt idx="18">
                  <c:v>-6</c:v>
                </c:pt>
                <c:pt idx="19">
                  <c:v>-5.75</c:v>
                </c:pt>
                <c:pt idx="20">
                  <c:v>-5</c:v>
                </c:pt>
              </c:numCache>
            </c:numRef>
          </c:yVal>
          <c:smooth val="1"/>
        </c:ser>
        <c:axId val="58613078"/>
        <c:axId val="57755655"/>
      </c:scatterChart>
      <c:val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5655"/>
        <c:crosses val="autoZero"/>
        <c:crossBetween val="midCat"/>
        <c:dispUnits/>
      </c:valAx>
      <c:valAx>
        <c:axId val="57755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475"/>
          <c:w val="0.73725"/>
          <c:h val="0.931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Foglio1!$D$66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Foglio1!$B$67:$B$94</c:f>
              <c:numCache>
                <c:ptCount val="28"/>
                <c:pt idx="0">
                  <c:v>4</c:v>
                </c:pt>
                <c:pt idx="1">
                  <c:v>3.8</c:v>
                </c:pt>
                <c:pt idx="2">
                  <c:v>3.6399999999999997</c:v>
                </c:pt>
                <c:pt idx="3">
                  <c:v>3.5119999999999996</c:v>
                </c:pt>
                <c:pt idx="4">
                  <c:v>3.4095999999999997</c:v>
                </c:pt>
                <c:pt idx="5">
                  <c:v>3.32768</c:v>
                </c:pt>
                <c:pt idx="6">
                  <c:v>3.262144</c:v>
                </c:pt>
                <c:pt idx="7">
                  <c:v>3.2097152</c:v>
                </c:pt>
                <c:pt idx="8">
                  <c:v>3.16777216</c:v>
                </c:pt>
                <c:pt idx="9">
                  <c:v>3.1342177280000003</c:v>
                </c:pt>
                <c:pt idx="10">
                  <c:v>3.1073741824</c:v>
                </c:pt>
                <c:pt idx="11">
                  <c:v>3.08589934592</c:v>
                </c:pt>
                <c:pt idx="12">
                  <c:v>3.068719476736</c:v>
                </c:pt>
                <c:pt idx="13">
                  <c:v>3.0549755813888</c:v>
                </c:pt>
                <c:pt idx="14">
                  <c:v>3.04398046511104</c:v>
                </c:pt>
                <c:pt idx="15">
                  <c:v>3.035184372088832</c:v>
                </c:pt>
                <c:pt idx="16">
                  <c:v>3.0281474976710654</c:v>
                </c:pt>
                <c:pt idx="17">
                  <c:v>3.0225179981368524</c:v>
                </c:pt>
                <c:pt idx="18">
                  <c:v>3.018014398509482</c:v>
                </c:pt>
                <c:pt idx="19">
                  <c:v>3.0144115188075853</c:v>
                </c:pt>
                <c:pt idx="20">
                  <c:v>3.0115292150460684</c:v>
                </c:pt>
                <c:pt idx="21">
                  <c:v>3.0092233720368546</c:v>
                </c:pt>
                <c:pt idx="22">
                  <c:v>3.0073786976294836</c:v>
                </c:pt>
                <c:pt idx="23">
                  <c:v>3.005902958103587</c:v>
                </c:pt>
                <c:pt idx="24">
                  <c:v>3.0047223664828695</c:v>
                </c:pt>
                <c:pt idx="25">
                  <c:v>3.0037778931862955</c:v>
                </c:pt>
                <c:pt idx="26">
                  <c:v>3.0030223145490362</c:v>
                </c:pt>
                <c:pt idx="27">
                  <c:v>3.002417851639229</c:v>
                </c:pt>
              </c:numCache>
            </c:numRef>
          </c:xVal>
          <c:yVal>
            <c:numRef>
              <c:f>Foglio1!$D$67:$D$94</c:f>
              <c:numCache>
                <c:ptCount val="28"/>
                <c:pt idx="0">
                  <c:v>-6</c:v>
                </c:pt>
                <c:pt idx="1">
                  <c:v>-5.959999999999999</c:v>
                </c:pt>
                <c:pt idx="2">
                  <c:v>-5.8704</c:v>
                </c:pt>
                <c:pt idx="3">
                  <c:v>-5.761856</c:v>
                </c:pt>
                <c:pt idx="4">
                  <c:v>-5.65142784</c:v>
                </c:pt>
                <c:pt idx="5">
                  <c:v>-5.547985817600001</c:v>
                </c:pt>
                <c:pt idx="6">
                  <c:v>-5.4555685232640005</c:v>
                </c:pt>
                <c:pt idx="7">
                  <c:v>-5.375449934888961</c:v>
                </c:pt>
                <c:pt idx="8">
                  <c:v>-5.3073968223289345</c:v>
                </c:pt>
                <c:pt idx="9">
                  <c:v>-5.250421057490518</c:v>
                </c:pt>
                <c:pt idx="10">
                  <c:v>-5.203219149753931</c:v>
                </c:pt>
                <c:pt idx="11">
                  <c:v>-5.164419994210517</c:v>
                </c:pt>
                <c:pt idx="12">
                  <c:v>-5.132716586989131</c:v>
                </c:pt>
                <c:pt idx="13">
                  <c:v>-5.106928848228563</c:v>
                </c:pt>
                <c:pt idx="14">
                  <c:v>-5.086026648910696</c:v>
                </c:pt>
                <c:pt idx="15">
                  <c:v>-5.0691308041383785</c:v>
                </c:pt>
                <c:pt idx="16">
                  <c:v>-5.055502713716988</c:v>
                </c:pt>
                <c:pt idx="17">
                  <c:v>-5.044528936033613</c:v>
                </c:pt>
                <c:pt idx="18">
                  <c:v>-5.035704278465305</c:v>
                </c:pt>
                <c:pt idx="19">
                  <c:v>-5.02861534574083</c:v>
                </c:pt>
                <c:pt idx="20">
                  <c:v>-5.022925507292559</c:v>
                </c:pt>
                <c:pt idx="21">
                  <c:v>-5.018361673481978</c:v>
                </c:pt>
                <c:pt idx="22">
                  <c:v>-5.01470295008026</c:v>
                </c:pt>
                <c:pt idx="23">
                  <c:v>-5.0117710712928005</c:v>
                </c:pt>
                <c:pt idx="24">
                  <c:v>-5.009422432220541</c:v>
                </c:pt>
                <c:pt idx="25">
                  <c:v>-5.007541513895664</c:v>
                </c:pt>
                <c:pt idx="26">
                  <c:v>-5.0060354947128385</c:v>
                </c:pt>
                <c:pt idx="27">
                  <c:v>-5.004829857271908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Foglio1!$D$99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Foglio1!$B$100:$B$127</c:f>
              <c:numCache>
                <c:ptCount val="28"/>
                <c:pt idx="0">
                  <c:v>2</c:v>
                </c:pt>
                <c:pt idx="1">
                  <c:v>2.2</c:v>
                </c:pt>
                <c:pt idx="2">
                  <c:v>2.3600000000000003</c:v>
                </c:pt>
                <c:pt idx="3">
                  <c:v>2.4880000000000004</c:v>
                </c:pt>
                <c:pt idx="4">
                  <c:v>2.5904000000000003</c:v>
                </c:pt>
                <c:pt idx="5">
                  <c:v>2.67232</c:v>
                </c:pt>
                <c:pt idx="6">
                  <c:v>2.737856</c:v>
                </c:pt>
                <c:pt idx="7">
                  <c:v>2.7902848</c:v>
                </c:pt>
                <c:pt idx="8">
                  <c:v>2.83222784</c:v>
                </c:pt>
                <c:pt idx="9">
                  <c:v>2.8657822719999997</c:v>
                </c:pt>
                <c:pt idx="10">
                  <c:v>2.8926258176</c:v>
                </c:pt>
                <c:pt idx="11">
                  <c:v>2.91410065408</c:v>
                </c:pt>
                <c:pt idx="12">
                  <c:v>2.931280523264</c:v>
                </c:pt>
                <c:pt idx="13">
                  <c:v>2.9450244186112</c:v>
                </c:pt>
                <c:pt idx="14">
                  <c:v>2.95601953488896</c:v>
                </c:pt>
                <c:pt idx="15">
                  <c:v>2.964815627911168</c:v>
                </c:pt>
                <c:pt idx="16">
                  <c:v>2.9718525023289346</c:v>
                </c:pt>
                <c:pt idx="17">
                  <c:v>2.9774820018631476</c:v>
                </c:pt>
                <c:pt idx="18">
                  <c:v>2.981985601490518</c:v>
                </c:pt>
                <c:pt idx="19">
                  <c:v>2.9855884811924147</c:v>
                </c:pt>
                <c:pt idx="20">
                  <c:v>2.9884707849539316</c:v>
                </c:pt>
                <c:pt idx="21">
                  <c:v>2.9907766279631454</c:v>
                </c:pt>
                <c:pt idx="22">
                  <c:v>2.9926213023705164</c:v>
                </c:pt>
                <c:pt idx="23">
                  <c:v>2.994097041896413</c:v>
                </c:pt>
                <c:pt idx="24">
                  <c:v>2.9952776335171305</c:v>
                </c:pt>
                <c:pt idx="25">
                  <c:v>2.9962221068137045</c:v>
                </c:pt>
                <c:pt idx="26">
                  <c:v>2.9969776854509638</c:v>
                </c:pt>
                <c:pt idx="27">
                  <c:v>2.997582148360771</c:v>
                </c:pt>
              </c:numCache>
            </c:numRef>
          </c:xVal>
          <c:yVal>
            <c:numRef>
              <c:f>Foglio1!$D$100:$D$127</c:f>
              <c:numCache>
                <c:ptCount val="28"/>
                <c:pt idx="0">
                  <c:v>-2</c:v>
                </c:pt>
                <c:pt idx="1">
                  <c:v>-2.6000000000000005</c:v>
                </c:pt>
                <c:pt idx="2">
                  <c:v>-3.080000000000001</c:v>
                </c:pt>
                <c:pt idx="3">
                  <c:v>-3.4640000000000013</c:v>
                </c:pt>
                <c:pt idx="4">
                  <c:v>-3.7712000000000003</c:v>
                </c:pt>
                <c:pt idx="5">
                  <c:v>-4.016960000000001</c:v>
                </c:pt>
                <c:pt idx="6">
                  <c:v>-4.213567999999999</c:v>
                </c:pt>
                <c:pt idx="7">
                  <c:v>-4.370854399999999</c:v>
                </c:pt>
                <c:pt idx="8">
                  <c:v>-4.4966835199999995</c:v>
                </c:pt>
                <c:pt idx="9">
                  <c:v>-4.597346815999998</c:v>
                </c:pt>
                <c:pt idx="10">
                  <c:v>-4.677877452800001</c:v>
                </c:pt>
                <c:pt idx="11">
                  <c:v>-4.742301962239999</c:v>
                </c:pt>
                <c:pt idx="12">
                  <c:v>-4.793841569791999</c:v>
                </c:pt>
                <c:pt idx="13">
                  <c:v>-4.835073255833599</c:v>
                </c:pt>
                <c:pt idx="14">
                  <c:v>-4.8680586046668815</c:v>
                </c:pt>
                <c:pt idx="15">
                  <c:v>-4.8944468837335044</c:v>
                </c:pt>
                <c:pt idx="16">
                  <c:v>-4.915557506986804</c:v>
                </c:pt>
                <c:pt idx="17">
                  <c:v>-4.932446005589442</c:v>
                </c:pt>
                <c:pt idx="18">
                  <c:v>-4.945956804471555</c:v>
                </c:pt>
                <c:pt idx="19">
                  <c:v>-4.956765443577243</c:v>
                </c:pt>
                <c:pt idx="20">
                  <c:v>-4.965412354861794</c:v>
                </c:pt>
                <c:pt idx="21">
                  <c:v>-4.9723298838894365</c:v>
                </c:pt>
                <c:pt idx="22">
                  <c:v>-4.97786390711155</c:v>
                </c:pt>
                <c:pt idx="23">
                  <c:v>-4.982291125689239</c:v>
                </c:pt>
                <c:pt idx="24">
                  <c:v>-4.985832900551392</c:v>
                </c:pt>
                <c:pt idx="25">
                  <c:v>-4.988666320441114</c:v>
                </c:pt>
                <c:pt idx="26">
                  <c:v>-4.99093305635289</c:v>
                </c:pt>
                <c:pt idx="27">
                  <c:v>-4.9927464450823145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Foglio1!$H$99</c:f>
              <c:strCache>
                <c:ptCount val="1"/>
                <c:pt idx="0">
                  <c:v>f(x0)+f '(x0)(x-x0)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Foglio1!$B$100:$B$127</c:f>
              <c:numCache>
                <c:ptCount val="28"/>
                <c:pt idx="0">
                  <c:v>2</c:v>
                </c:pt>
                <c:pt idx="1">
                  <c:v>2.2</c:v>
                </c:pt>
                <c:pt idx="2">
                  <c:v>2.3600000000000003</c:v>
                </c:pt>
                <c:pt idx="3">
                  <c:v>2.4880000000000004</c:v>
                </c:pt>
                <c:pt idx="4">
                  <c:v>2.5904000000000003</c:v>
                </c:pt>
                <c:pt idx="5">
                  <c:v>2.67232</c:v>
                </c:pt>
                <c:pt idx="6">
                  <c:v>2.737856</c:v>
                </c:pt>
                <c:pt idx="7">
                  <c:v>2.7902848</c:v>
                </c:pt>
                <c:pt idx="8">
                  <c:v>2.83222784</c:v>
                </c:pt>
                <c:pt idx="9">
                  <c:v>2.8657822719999997</c:v>
                </c:pt>
                <c:pt idx="10">
                  <c:v>2.8926258176</c:v>
                </c:pt>
                <c:pt idx="11">
                  <c:v>2.91410065408</c:v>
                </c:pt>
                <c:pt idx="12">
                  <c:v>2.931280523264</c:v>
                </c:pt>
                <c:pt idx="13">
                  <c:v>2.9450244186112</c:v>
                </c:pt>
                <c:pt idx="14">
                  <c:v>2.95601953488896</c:v>
                </c:pt>
                <c:pt idx="15">
                  <c:v>2.964815627911168</c:v>
                </c:pt>
                <c:pt idx="16">
                  <c:v>2.9718525023289346</c:v>
                </c:pt>
                <c:pt idx="17">
                  <c:v>2.9774820018631476</c:v>
                </c:pt>
                <c:pt idx="18">
                  <c:v>2.981985601490518</c:v>
                </c:pt>
                <c:pt idx="19">
                  <c:v>2.9855884811924147</c:v>
                </c:pt>
                <c:pt idx="20">
                  <c:v>2.9884707849539316</c:v>
                </c:pt>
                <c:pt idx="21">
                  <c:v>2.9907766279631454</c:v>
                </c:pt>
                <c:pt idx="22">
                  <c:v>2.9926213023705164</c:v>
                </c:pt>
                <c:pt idx="23">
                  <c:v>2.994097041896413</c:v>
                </c:pt>
                <c:pt idx="24">
                  <c:v>2.9952776335171305</c:v>
                </c:pt>
                <c:pt idx="25">
                  <c:v>2.9962221068137045</c:v>
                </c:pt>
                <c:pt idx="26">
                  <c:v>2.9969776854509638</c:v>
                </c:pt>
                <c:pt idx="27">
                  <c:v>2.997582148360771</c:v>
                </c:pt>
              </c:numCache>
            </c:numRef>
          </c:xVal>
          <c:yVal>
            <c:numRef>
              <c:f>Foglio1!$H$100:$H$127</c:f>
              <c:numCache>
                <c:ptCount val="28"/>
                <c:pt idx="0">
                  <c:v>-2.0000000000003673</c:v>
                </c:pt>
                <c:pt idx="1">
                  <c:v>-2.6000000000002945</c:v>
                </c:pt>
                <c:pt idx="2">
                  <c:v>-3.0800000000002363</c:v>
                </c:pt>
                <c:pt idx="3">
                  <c:v>-3.4640000000001896</c:v>
                </c:pt>
                <c:pt idx="4">
                  <c:v>-3.7712000000001513</c:v>
                </c:pt>
                <c:pt idx="5">
                  <c:v>-4.01696000000012</c:v>
                </c:pt>
                <c:pt idx="6">
                  <c:v>-4.2135680000000955</c:v>
                </c:pt>
                <c:pt idx="7">
                  <c:v>-4.370854400000076</c:v>
                </c:pt>
                <c:pt idx="8">
                  <c:v>-4.496683520000061</c:v>
                </c:pt>
                <c:pt idx="9">
                  <c:v>-4.597346816000048</c:v>
                </c:pt>
                <c:pt idx="10">
                  <c:v>-4.677877452800039</c:v>
                </c:pt>
                <c:pt idx="11">
                  <c:v>-4.742301962240031</c:v>
                </c:pt>
                <c:pt idx="12">
                  <c:v>-4.793841569792025</c:v>
                </c:pt>
                <c:pt idx="13">
                  <c:v>-4.8350732558336205</c:v>
                </c:pt>
                <c:pt idx="14">
                  <c:v>-4.8680586046668965</c:v>
                </c:pt>
                <c:pt idx="15">
                  <c:v>-4.894446883733518</c:v>
                </c:pt>
                <c:pt idx="16">
                  <c:v>-4.915557506986814</c:v>
                </c:pt>
                <c:pt idx="17">
                  <c:v>-4.932446005589451</c:v>
                </c:pt>
                <c:pt idx="18">
                  <c:v>-4.945956804471561</c:v>
                </c:pt>
                <c:pt idx="19">
                  <c:v>-4.9567654435772495</c:v>
                </c:pt>
                <c:pt idx="20">
                  <c:v>-4.965412354861799</c:v>
                </c:pt>
                <c:pt idx="21">
                  <c:v>-4.972329883889439</c:v>
                </c:pt>
                <c:pt idx="22">
                  <c:v>-4.977863907111552</c:v>
                </c:pt>
                <c:pt idx="23">
                  <c:v>-4.982291125689241</c:v>
                </c:pt>
                <c:pt idx="24">
                  <c:v>-4.985832900551393</c:v>
                </c:pt>
                <c:pt idx="25">
                  <c:v>-4.988666320441115</c:v>
                </c:pt>
                <c:pt idx="26">
                  <c:v>-4.990933056352892</c:v>
                </c:pt>
                <c:pt idx="27">
                  <c:v>-4.9927464450823145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Foglio1!$H$66</c:f>
              <c:strCache>
                <c:ptCount val="1"/>
                <c:pt idx="0">
                  <c:v>f(x0)+f '(x0)(x-x0)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Foglio1!$B$67:$B$94</c:f>
              <c:numCache>
                <c:ptCount val="28"/>
                <c:pt idx="0">
                  <c:v>4</c:v>
                </c:pt>
                <c:pt idx="1">
                  <c:v>3.8</c:v>
                </c:pt>
                <c:pt idx="2">
                  <c:v>3.6399999999999997</c:v>
                </c:pt>
                <c:pt idx="3">
                  <c:v>3.5119999999999996</c:v>
                </c:pt>
                <c:pt idx="4">
                  <c:v>3.4095999999999997</c:v>
                </c:pt>
                <c:pt idx="5">
                  <c:v>3.32768</c:v>
                </c:pt>
                <c:pt idx="6">
                  <c:v>3.262144</c:v>
                </c:pt>
                <c:pt idx="7">
                  <c:v>3.2097152</c:v>
                </c:pt>
                <c:pt idx="8">
                  <c:v>3.16777216</c:v>
                </c:pt>
                <c:pt idx="9">
                  <c:v>3.1342177280000003</c:v>
                </c:pt>
                <c:pt idx="10">
                  <c:v>3.1073741824</c:v>
                </c:pt>
                <c:pt idx="11">
                  <c:v>3.08589934592</c:v>
                </c:pt>
                <c:pt idx="12">
                  <c:v>3.068719476736</c:v>
                </c:pt>
                <c:pt idx="13">
                  <c:v>3.0549755813888</c:v>
                </c:pt>
                <c:pt idx="14">
                  <c:v>3.04398046511104</c:v>
                </c:pt>
                <c:pt idx="15">
                  <c:v>3.035184372088832</c:v>
                </c:pt>
                <c:pt idx="16">
                  <c:v>3.0281474976710654</c:v>
                </c:pt>
                <c:pt idx="17">
                  <c:v>3.0225179981368524</c:v>
                </c:pt>
                <c:pt idx="18">
                  <c:v>3.018014398509482</c:v>
                </c:pt>
                <c:pt idx="19">
                  <c:v>3.0144115188075853</c:v>
                </c:pt>
                <c:pt idx="20">
                  <c:v>3.0115292150460684</c:v>
                </c:pt>
                <c:pt idx="21">
                  <c:v>3.0092233720368546</c:v>
                </c:pt>
                <c:pt idx="22">
                  <c:v>3.0073786976294836</c:v>
                </c:pt>
                <c:pt idx="23">
                  <c:v>3.005902958103587</c:v>
                </c:pt>
                <c:pt idx="24">
                  <c:v>3.0047223664828695</c:v>
                </c:pt>
                <c:pt idx="25">
                  <c:v>3.0037778931862955</c:v>
                </c:pt>
                <c:pt idx="26">
                  <c:v>3.0030223145490362</c:v>
                </c:pt>
                <c:pt idx="27">
                  <c:v>3.002417851639229</c:v>
                </c:pt>
              </c:numCache>
            </c:numRef>
          </c:xVal>
          <c:yVal>
            <c:numRef>
              <c:f>Foglio1!$H$67:$H$94</c:f>
              <c:numCache>
                <c:ptCount val="28"/>
                <c:pt idx="0">
                  <c:v>-6.997582148360507</c:v>
                </c:pt>
                <c:pt idx="1">
                  <c:v>-6.598065718688406</c:v>
                </c:pt>
                <c:pt idx="2">
                  <c:v>-6.278452574950724</c:v>
                </c:pt>
                <c:pt idx="3">
                  <c:v>-6.022762059960579</c:v>
                </c:pt>
                <c:pt idx="4">
                  <c:v>-5.818209647968463</c:v>
                </c:pt>
                <c:pt idx="5">
                  <c:v>-5.654567718374771</c:v>
                </c:pt>
                <c:pt idx="6">
                  <c:v>-5.523654174699817</c:v>
                </c:pt>
                <c:pt idx="7">
                  <c:v>-5.4189233397598535</c:v>
                </c:pt>
                <c:pt idx="8">
                  <c:v>-5.335138671807883</c:v>
                </c:pt>
                <c:pt idx="9">
                  <c:v>-5.268110937446307</c:v>
                </c:pt>
                <c:pt idx="10">
                  <c:v>-5.214488749957045</c:v>
                </c:pt>
                <c:pt idx="11">
                  <c:v>-5.171590999965637</c:v>
                </c:pt>
                <c:pt idx="12">
                  <c:v>-5.137272799972509</c:v>
                </c:pt>
                <c:pt idx="13">
                  <c:v>-5.109818239978007</c:v>
                </c:pt>
                <c:pt idx="14">
                  <c:v>-5.087854591982405</c:v>
                </c:pt>
                <c:pt idx="15">
                  <c:v>-5.070283673585924</c:v>
                </c:pt>
                <c:pt idx="16">
                  <c:v>-5.056226938868739</c:v>
                </c:pt>
                <c:pt idx="17">
                  <c:v>-5.044981551094992</c:v>
                </c:pt>
                <c:pt idx="18">
                  <c:v>-5.035985240875993</c:v>
                </c:pt>
                <c:pt idx="19">
                  <c:v>-5.0287881927007945</c:v>
                </c:pt>
                <c:pt idx="20">
                  <c:v>-5.023030554160636</c:v>
                </c:pt>
                <c:pt idx="21">
                  <c:v>-5.018424443328509</c:v>
                </c:pt>
                <c:pt idx="22">
                  <c:v>-5.014739554662807</c:v>
                </c:pt>
                <c:pt idx="23">
                  <c:v>-5.011791643730246</c:v>
                </c:pt>
                <c:pt idx="24">
                  <c:v>-5.0094333149841965</c:v>
                </c:pt>
                <c:pt idx="25">
                  <c:v>-5.007546651987357</c:v>
                </c:pt>
                <c:pt idx="26">
                  <c:v>-5.006037321589885</c:v>
                </c:pt>
                <c:pt idx="27">
                  <c:v>-5.004829857271908</c:v>
                </c:pt>
              </c:numCache>
            </c:numRef>
          </c:yVal>
          <c:smooth val="1"/>
        </c:ser>
        <c:axId val="50038848"/>
        <c:axId val="47696449"/>
      </c:scatterChart>
      <c:val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crossBetween val="midCat"/>
        <c:dispUnits/>
      </c:valAx>
      <c:valAx>
        <c:axId val="47696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3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Foglio1!$B$229</c:f>
              <c:strCache>
                <c:ptCount val="1"/>
                <c:pt idx="0">
                  <c:v>A(a)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Foglio1!$A$230:$A$263</c:f>
              <c:numCache>
                <c:ptCount val="34"/>
                <c:pt idx="0">
                  <c:v>1</c:v>
                </c:pt>
                <c:pt idx="1">
                  <c:v>21</c:v>
                </c:pt>
                <c:pt idx="2">
                  <c:v>41</c:v>
                </c:pt>
                <c:pt idx="3">
                  <c:v>61</c:v>
                </c:pt>
                <c:pt idx="4">
                  <c:v>81</c:v>
                </c:pt>
                <c:pt idx="5">
                  <c:v>101</c:v>
                </c:pt>
                <c:pt idx="6">
                  <c:v>121</c:v>
                </c:pt>
                <c:pt idx="7">
                  <c:v>141</c:v>
                </c:pt>
                <c:pt idx="8">
                  <c:v>161</c:v>
                </c:pt>
                <c:pt idx="9">
                  <c:v>181</c:v>
                </c:pt>
                <c:pt idx="10">
                  <c:v>201</c:v>
                </c:pt>
                <c:pt idx="11">
                  <c:v>221</c:v>
                </c:pt>
                <c:pt idx="12">
                  <c:v>241</c:v>
                </c:pt>
                <c:pt idx="13">
                  <c:v>261</c:v>
                </c:pt>
                <c:pt idx="14">
                  <c:v>281</c:v>
                </c:pt>
                <c:pt idx="15">
                  <c:v>301</c:v>
                </c:pt>
                <c:pt idx="16">
                  <c:v>321</c:v>
                </c:pt>
                <c:pt idx="17">
                  <c:v>341</c:v>
                </c:pt>
                <c:pt idx="18">
                  <c:v>361</c:v>
                </c:pt>
                <c:pt idx="19">
                  <c:v>381</c:v>
                </c:pt>
                <c:pt idx="20">
                  <c:v>401</c:v>
                </c:pt>
                <c:pt idx="21">
                  <c:v>421</c:v>
                </c:pt>
                <c:pt idx="22">
                  <c:v>441</c:v>
                </c:pt>
                <c:pt idx="23">
                  <c:v>461</c:v>
                </c:pt>
                <c:pt idx="24">
                  <c:v>481</c:v>
                </c:pt>
                <c:pt idx="25">
                  <c:v>501</c:v>
                </c:pt>
                <c:pt idx="26">
                  <c:v>521</c:v>
                </c:pt>
                <c:pt idx="27">
                  <c:v>541</c:v>
                </c:pt>
                <c:pt idx="28">
                  <c:v>561</c:v>
                </c:pt>
                <c:pt idx="29">
                  <c:v>581</c:v>
                </c:pt>
                <c:pt idx="30">
                  <c:v>601</c:v>
                </c:pt>
                <c:pt idx="31">
                  <c:v>621</c:v>
                </c:pt>
                <c:pt idx="32">
                  <c:v>641</c:v>
                </c:pt>
                <c:pt idx="33">
                  <c:v>661</c:v>
                </c:pt>
              </c:numCache>
            </c:numRef>
          </c:xVal>
          <c:yVal>
            <c:numRef>
              <c:f>Foglio1!$B$230:$B$263</c:f>
              <c:numCache>
                <c:ptCount val="34"/>
                <c:pt idx="0">
                  <c:v>399.4</c:v>
                </c:pt>
                <c:pt idx="1">
                  <c:v>8135.4</c:v>
                </c:pt>
                <c:pt idx="2">
                  <c:v>15391.4</c:v>
                </c:pt>
                <c:pt idx="3">
                  <c:v>22167.4</c:v>
                </c:pt>
                <c:pt idx="4">
                  <c:v>28463.4</c:v>
                </c:pt>
                <c:pt idx="5">
                  <c:v>34279.4</c:v>
                </c:pt>
                <c:pt idx="6">
                  <c:v>39615.4</c:v>
                </c:pt>
                <c:pt idx="7">
                  <c:v>44471.4</c:v>
                </c:pt>
                <c:pt idx="8">
                  <c:v>48847.4</c:v>
                </c:pt>
                <c:pt idx="9">
                  <c:v>52743.4</c:v>
                </c:pt>
                <c:pt idx="10">
                  <c:v>56159.4</c:v>
                </c:pt>
                <c:pt idx="11">
                  <c:v>59095.4</c:v>
                </c:pt>
                <c:pt idx="12">
                  <c:v>61551.4</c:v>
                </c:pt>
                <c:pt idx="13">
                  <c:v>63527.4</c:v>
                </c:pt>
                <c:pt idx="14">
                  <c:v>65023.4</c:v>
                </c:pt>
                <c:pt idx="15">
                  <c:v>66039.4</c:v>
                </c:pt>
                <c:pt idx="16">
                  <c:v>66575.4</c:v>
                </c:pt>
                <c:pt idx="17">
                  <c:v>66631.40000000001</c:v>
                </c:pt>
                <c:pt idx="18">
                  <c:v>66207.40000000001</c:v>
                </c:pt>
                <c:pt idx="19">
                  <c:v>65303.40000000001</c:v>
                </c:pt>
                <c:pt idx="20">
                  <c:v>63919.40000000001</c:v>
                </c:pt>
                <c:pt idx="21">
                  <c:v>62055.40000000001</c:v>
                </c:pt>
                <c:pt idx="22">
                  <c:v>59711.40000000001</c:v>
                </c:pt>
                <c:pt idx="23">
                  <c:v>56887.40000000001</c:v>
                </c:pt>
                <c:pt idx="24">
                  <c:v>53583.399999999994</c:v>
                </c:pt>
                <c:pt idx="25">
                  <c:v>49799.399999999994</c:v>
                </c:pt>
                <c:pt idx="26">
                  <c:v>45535.399999999994</c:v>
                </c:pt>
                <c:pt idx="27">
                  <c:v>40791.399999999994</c:v>
                </c:pt>
                <c:pt idx="28">
                  <c:v>35567.399999999994</c:v>
                </c:pt>
                <c:pt idx="29">
                  <c:v>29863.399999999994</c:v>
                </c:pt>
                <c:pt idx="30">
                  <c:v>23679.399999999994</c:v>
                </c:pt>
                <c:pt idx="31">
                  <c:v>17015.399999999994</c:v>
                </c:pt>
                <c:pt idx="32">
                  <c:v>9871.400000000023</c:v>
                </c:pt>
                <c:pt idx="33">
                  <c:v>2247.4000000000233</c:v>
                </c:pt>
              </c:numCache>
            </c:numRef>
          </c:yVal>
          <c:smooth val="1"/>
        </c:ser>
        <c:axId val="26614858"/>
        <c:axId val="38207131"/>
      </c:scatterChart>
      <c:val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7131"/>
        <c:crosses val="autoZero"/>
        <c:crossBetween val="midCat"/>
        <c:dispUnits/>
      </c:valAx>
      <c:valAx>
        <c:axId val="3820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Foglio1!$B$303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Foglio1!$A$304:$A$321</c:f>
              <c:numCache>
                <c:ptCount val="1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</c:numCache>
            </c:numRef>
          </c:xVal>
          <c:yVal>
            <c:numRef>
              <c:f>Foglio1!$B$304:$B$321</c:f>
              <c:numCache>
                <c:ptCount val="18"/>
                <c:pt idx="0">
                  <c:v>0</c:v>
                </c:pt>
                <c:pt idx="1">
                  <c:v>0.22314355131420976</c:v>
                </c:pt>
                <c:pt idx="2">
                  <c:v>0.14310084364067324</c:v>
                </c:pt>
                <c:pt idx="3">
                  <c:v>0</c:v>
                </c:pt>
                <c:pt idx="4">
                  <c:v>-0.14842000511827333</c:v>
                </c:pt>
                <c:pt idx="5">
                  <c:v>-0.2876820724517809</c:v>
                </c:pt>
                <c:pt idx="6">
                  <c:v>-0.41494385206270823</c:v>
                </c:pt>
                <c:pt idx="7">
                  <c:v>-0.5306282510621704</c:v>
                </c:pt>
                <c:pt idx="8">
                  <c:v>-0.6359887667199967</c:v>
                </c:pt>
                <c:pt idx="9">
                  <c:v>-0.7323678937132265</c:v>
                </c:pt>
                <c:pt idx="10">
                  <c:v>-0.8209805520698302</c:v>
                </c:pt>
                <c:pt idx="11">
                  <c:v>-0.9028677115420143</c:v>
                </c:pt>
                <c:pt idx="12">
                  <c:v>-0.9789043246021419</c:v>
                </c:pt>
                <c:pt idx="13">
                  <c:v>-1.0498221244986778</c:v>
                </c:pt>
                <c:pt idx="14">
                  <c:v>-1.1162338900179292</c:v>
                </c:pt>
                <c:pt idx="15">
                  <c:v>-1.1786549963416462</c:v>
                </c:pt>
                <c:pt idx="16">
                  <c:v>-1.237521352526751</c:v>
                </c:pt>
                <c:pt idx="17">
                  <c:v>-1.2932039380538787</c:v>
                </c:pt>
              </c:numCache>
            </c:numRef>
          </c:yVal>
          <c:smooth val="1"/>
        </c:ser>
        <c:axId val="8319860"/>
        <c:axId val="7769877"/>
      </c:scatterChart>
      <c:val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</c:valAx>
      <c:valAx>
        <c:axId val="7769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Foglio1!$B$374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Foglio1!$A$375:$A$395</c:f>
              <c:numCache>
                <c:ptCount val="21"/>
                <c:pt idx="0">
                  <c:v>1</c:v>
                </c:pt>
                <c:pt idx="1">
                  <c:v>1.05</c:v>
                </c:pt>
                <c:pt idx="2">
                  <c:v>1.1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2.000000000000001</c:v>
                </c:pt>
              </c:numCache>
            </c:numRef>
          </c:xVal>
          <c:yVal>
            <c:numRef>
              <c:f>Foglio1!$B$375:$B$395</c:f>
              <c:numCache>
                <c:ptCount val="21"/>
                <c:pt idx="0">
                  <c:v>0.22314355131420976</c:v>
                </c:pt>
                <c:pt idx="1">
                  <c:v>0.22195378317862105</c:v>
                </c:pt>
                <c:pt idx="2">
                  <c:v>0.2186083961488185</c:v>
                </c:pt>
                <c:pt idx="3">
                  <c:v>0.21340848254345723</c:v>
                </c:pt>
                <c:pt idx="4">
                  <c:v>0.2066142493629992</c:v>
                </c:pt>
                <c:pt idx="5">
                  <c:v>0.19845093872383823</c:v>
                </c:pt>
                <c:pt idx="6">
                  <c:v>0.18911380272789857</c:v>
                </c:pt>
                <c:pt idx="7">
                  <c:v>0.17877230728281304</c:v>
                </c:pt>
                <c:pt idx="8">
                  <c:v>0.167573700159399</c:v>
                </c:pt>
                <c:pt idx="9">
                  <c:v>0.15564605021001268</c:v>
                </c:pt>
                <c:pt idx="10">
                  <c:v>0.14310084364067324</c:v>
                </c:pt>
                <c:pt idx="11">
                  <c:v>0.13003520726182613</c:v>
                </c:pt>
                <c:pt idx="12">
                  <c:v>0.1165338162559514</c:v>
                </c:pt>
                <c:pt idx="13">
                  <c:v>0.10267053421061728</c:v>
                </c:pt>
                <c:pt idx="14">
                  <c:v>0.08850982530597055</c:v>
                </c:pt>
                <c:pt idx="15">
                  <c:v>0.07410797215372183</c:v>
                </c:pt>
                <c:pt idx="16">
                  <c:v>0.05951412753240751</c:v>
                </c:pt>
                <c:pt idx="17">
                  <c:v>0.044771223912585006</c:v>
                </c:pt>
                <c:pt idx="18">
                  <c:v>0.029916761037992384</c:v>
                </c:pt>
                <c:pt idx="19">
                  <c:v>0.014983488789235359</c:v>
                </c:pt>
                <c:pt idx="20">
                  <c:v>-3.33066907387547E-16</c:v>
                </c:pt>
              </c:numCache>
            </c:numRef>
          </c:yVal>
          <c:smooth val="1"/>
        </c:ser>
        <c:axId val="2820030"/>
        <c:axId val="25380271"/>
      </c:scatterChart>
      <c:val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0271"/>
        <c:crosses val="autoZero"/>
        <c:crossBetween val="midCat"/>
        <c:dispUnits/>
      </c:valAx>
      <c:valAx>
        <c:axId val="25380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1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6</xdr:col>
      <xdr:colOff>609600</xdr:colOff>
      <xdr:row>58</xdr:row>
      <xdr:rowOff>142875</xdr:rowOff>
    </xdr:to>
    <xdr:graphicFrame>
      <xdr:nvGraphicFramePr>
        <xdr:cNvPr id="1" name="Chart 3"/>
        <xdr:cNvGraphicFramePr/>
      </xdr:nvGraphicFramePr>
      <xdr:xfrm>
        <a:off x="0" y="7277100"/>
        <a:ext cx="43243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169</xdr:row>
      <xdr:rowOff>28575</xdr:rowOff>
    </xdr:from>
    <xdr:to>
      <xdr:col>5</xdr:col>
      <xdr:colOff>19050</xdr:colOff>
      <xdr:row>172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57225" y="27698700"/>
          <a:ext cx="2466975" cy="457200"/>
        </a:xfrm>
        <a:prstGeom prst="rect">
          <a:avLst/>
        </a:prstGeom>
        <a:solidFill>
          <a:srgbClr val="00FF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523875</xdr:colOff>
      <xdr:row>172</xdr:row>
      <xdr:rowOff>123825</xdr:rowOff>
    </xdr:from>
    <xdr:ext cx="295275" cy="209550"/>
    <xdr:sp>
      <xdr:nvSpPr>
        <xdr:cNvPr id="3" name="TextBox 6"/>
        <xdr:cNvSpPr txBox="1">
          <a:spLocks noChangeArrowheads="1"/>
        </xdr:cNvSpPr>
      </xdr:nvSpPr>
      <xdr:spPr>
        <a:xfrm>
          <a:off x="1800225" y="2827972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5</xdr:col>
      <xdr:colOff>247650</xdr:colOff>
      <xdr:row>169</xdr:row>
      <xdr:rowOff>133350</xdr:rowOff>
    </xdr:from>
    <xdr:ext cx="142875" cy="200025"/>
    <xdr:sp>
      <xdr:nvSpPr>
        <xdr:cNvPr id="4" name="TextBox 7"/>
        <xdr:cNvSpPr txBox="1">
          <a:spLocks noChangeArrowheads="1"/>
        </xdr:cNvSpPr>
      </xdr:nvSpPr>
      <xdr:spPr>
        <a:xfrm>
          <a:off x="3352800" y="27803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0</xdr:col>
      <xdr:colOff>0</xdr:colOff>
      <xdr:row>134</xdr:row>
      <xdr:rowOff>19050</xdr:rowOff>
    </xdr:from>
    <xdr:to>
      <xdr:col>9</xdr:col>
      <xdr:colOff>266700</xdr:colOff>
      <xdr:row>151</xdr:row>
      <xdr:rowOff>123825</xdr:rowOff>
    </xdr:to>
    <xdr:graphicFrame>
      <xdr:nvGraphicFramePr>
        <xdr:cNvPr id="5" name="Chart 13"/>
        <xdr:cNvGraphicFramePr/>
      </xdr:nvGraphicFramePr>
      <xdr:xfrm>
        <a:off x="0" y="21983700"/>
        <a:ext cx="58102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265</xdr:row>
      <xdr:rowOff>104775</xdr:rowOff>
    </xdr:from>
    <xdr:to>
      <xdr:col>6</xdr:col>
      <xdr:colOff>304800</xdr:colOff>
      <xdr:row>282</xdr:row>
      <xdr:rowOff>57150</xdr:rowOff>
    </xdr:to>
    <xdr:graphicFrame>
      <xdr:nvGraphicFramePr>
        <xdr:cNvPr id="6" name="Chart 14"/>
        <xdr:cNvGraphicFramePr/>
      </xdr:nvGraphicFramePr>
      <xdr:xfrm>
        <a:off x="0" y="43719750"/>
        <a:ext cx="4019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321</xdr:row>
      <xdr:rowOff>152400</xdr:rowOff>
    </xdr:from>
    <xdr:to>
      <xdr:col>7</xdr:col>
      <xdr:colOff>180975</xdr:colOff>
      <xdr:row>340</xdr:row>
      <xdr:rowOff>66675</xdr:rowOff>
    </xdr:to>
    <xdr:graphicFrame>
      <xdr:nvGraphicFramePr>
        <xdr:cNvPr id="7" name="Chart 16"/>
        <xdr:cNvGraphicFramePr/>
      </xdr:nvGraphicFramePr>
      <xdr:xfrm>
        <a:off x="0" y="52987575"/>
        <a:ext cx="45053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396</xdr:row>
      <xdr:rowOff>114300</xdr:rowOff>
    </xdr:from>
    <xdr:to>
      <xdr:col>6</xdr:col>
      <xdr:colOff>419100</xdr:colOff>
      <xdr:row>410</xdr:row>
      <xdr:rowOff>104775</xdr:rowOff>
    </xdr:to>
    <xdr:graphicFrame>
      <xdr:nvGraphicFramePr>
        <xdr:cNvPr id="8" name="Chart 20"/>
        <xdr:cNvGraphicFramePr/>
      </xdr:nvGraphicFramePr>
      <xdr:xfrm>
        <a:off x="0" y="65093850"/>
        <a:ext cx="4133850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cente1\Impostazioni%20locali\Temporary%20Internet%20Files\Content.IE5\QKM87FNG\lab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19">
          <cell r="B619" t="str">
            <v>f(x)</v>
          </cell>
        </row>
        <row r="620">
          <cell r="A620">
            <v>-5</v>
          </cell>
          <cell r="B620">
            <v>19</v>
          </cell>
        </row>
        <row r="621">
          <cell r="A621">
            <v>-4.5</v>
          </cell>
          <cell r="B621">
            <v>17.5</v>
          </cell>
        </row>
        <row r="622">
          <cell r="A622">
            <v>-4</v>
          </cell>
          <cell r="B622">
            <v>16</v>
          </cell>
        </row>
        <row r="623">
          <cell r="A623">
            <v>-3.5</v>
          </cell>
          <cell r="B623">
            <v>14.5</v>
          </cell>
        </row>
        <row r="624">
          <cell r="A624">
            <v>-3</v>
          </cell>
          <cell r="B624">
            <v>13</v>
          </cell>
        </row>
        <row r="625">
          <cell r="A625">
            <v>-2.5</v>
          </cell>
          <cell r="B625">
            <v>11.5</v>
          </cell>
        </row>
        <row r="626">
          <cell r="A626">
            <v>-2</v>
          </cell>
          <cell r="B626">
            <v>10</v>
          </cell>
        </row>
        <row r="627">
          <cell r="A627">
            <v>-1.5</v>
          </cell>
          <cell r="B627">
            <v>8.5</v>
          </cell>
        </row>
        <row r="628">
          <cell r="A628">
            <v>-1</v>
          </cell>
          <cell r="B628">
            <v>7</v>
          </cell>
        </row>
        <row r="629">
          <cell r="A629">
            <v>-0.5</v>
          </cell>
          <cell r="B629">
            <v>5.5</v>
          </cell>
        </row>
        <row r="630">
          <cell r="A630">
            <v>0</v>
          </cell>
          <cell r="B630">
            <v>4</v>
          </cell>
        </row>
        <row r="631">
          <cell r="A631">
            <v>0.5</v>
          </cell>
          <cell r="B631">
            <v>2.5</v>
          </cell>
        </row>
        <row r="632">
          <cell r="A632">
            <v>1</v>
          </cell>
          <cell r="B632">
            <v>1</v>
          </cell>
        </row>
        <row r="633">
          <cell r="A633">
            <v>1.5</v>
          </cell>
          <cell r="B633">
            <v>-0.5</v>
          </cell>
        </row>
        <row r="634">
          <cell r="A634">
            <v>2</v>
          </cell>
          <cell r="B634">
            <v>-2</v>
          </cell>
        </row>
        <row r="635">
          <cell r="A635">
            <v>2.5</v>
          </cell>
          <cell r="B635">
            <v>-3.5</v>
          </cell>
        </row>
        <row r="636">
          <cell r="A636">
            <v>3</v>
          </cell>
          <cell r="B636">
            <v>-5</v>
          </cell>
        </row>
        <row r="637">
          <cell r="A637">
            <v>3.5</v>
          </cell>
          <cell r="B637">
            <v>-5.75</v>
          </cell>
        </row>
        <row r="638">
          <cell r="A638">
            <v>4</v>
          </cell>
          <cell r="B638">
            <v>-6</v>
          </cell>
        </row>
        <row r="639">
          <cell r="A639">
            <v>4.5</v>
          </cell>
          <cell r="B639">
            <v>-5.75</v>
          </cell>
        </row>
        <row r="640">
          <cell r="A640">
            <v>5</v>
          </cell>
          <cell r="B640">
            <v>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5"/>
  <sheetViews>
    <sheetView tabSelected="1" workbookViewId="0" topLeftCell="A408">
      <selection activeCell="K413" sqref="K413"/>
    </sheetView>
  </sheetViews>
  <sheetFormatPr defaultColWidth="9.140625" defaultRowHeight="12.75"/>
  <cols>
    <col min="2" max="2" width="10.0039062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2" t="s">
        <v>5</v>
      </c>
      <c r="B2" s="1"/>
      <c r="C2" s="1"/>
      <c r="D2" s="1"/>
      <c r="E2" s="1"/>
      <c r="F2" s="1"/>
      <c r="G2" s="3"/>
      <c r="H2" s="3"/>
    </row>
    <row r="3" spans="1:8" ht="12.75">
      <c r="A3" s="4"/>
      <c r="B3" s="5"/>
      <c r="C3" s="6"/>
      <c r="D3" s="5"/>
      <c r="E3" s="5"/>
      <c r="F3" s="6"/>
      <c r="G3" s="6"/>
      <c r="H3" s="7"/>
    </row>
    <row r="4" spans="1:8" ht="12.75">
      <c r="A4" s="8" t="s">
        <v>6</v>
      </c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8"/>
      <c r="B11" s="1"/>
      <c r="C11" s="1"/>
      <c r="D11" s="1"/>
      <c r="E11" s="1"/>
      <c r="F11" s="1"/>
      <c r="G11" s="1"/>
      <c r="H11" s="1"/>
    </row>
    <row r="12" spans="1:8" ht="12.75">
      <c r="A12" s="8" t="s">
        <v>44</v>
      </c>
      <c r="B12" s="1"/>
      <c r="C12" s="1"/>
      <c r="D12" s="1"/>
      <c r="E12" s="1"/>
      <c r="F12" s="1"/>
      <c r="G12" s="1"/>
      <c r="H12" s="1"/>
    </row>
    <row r="13" spans="1:8" ht="12.75">
      <c r="A13" s="8" t="s">
        <v>9</v>
      </c>
      <c r="B13" s="8"/>
      <c r="C13" s="1"/>
      <c r="D13" s="1"/>
      <c r="E13" s="1"/>
      <c r="F13" s="1"/>
      <c r="G13" s="1"/>
      <c r="H13" s="1"/>
    </row>
    <row r="14" spans="1:8" ht="15.75">
      <c r="A14" s="8" t="s">
        <v>45</v>
      </c>
      <c r="B14" s="8"/>
      <c r="C14" s="8"/>
      <c r="D14" s="8"/>
      <c r="E14" s="8"/>
      <c r="F14" s="8"/>
      <c r="G14" s="8"/>
      <c r="H14" s="8"/>
    </row>
    <row r="15" spans="1:8" ht="15.75">
      <c r="A15" s="8" t="s">
        <v>46</v>
      </c>
      <c r="B15" s="8"/>
      <c r="C15" s="8"/>
      <c r="D15" s="8"/>
      <c r="E15" s="8"/>
      <c r="F15" s="8"/>
      <c r="G15" s="8"/>
      <c r="H15" s="8"/>
    </row>
    <row r="16" spans="1:8" ht="15.75">
      <c r="A16" s="8" t="s">
        <v>47</v>
      </c>
      <c r="B16" s="8"/>
      <c r="C16" s="8"/>
      <c r="D16" s="8"/>
      <c r="E16" s="8"/>
      <c r="F16" s="8"/>
      <c r="G16" s="8"/>
      <c r="H16" s="8"/>
    </row>
    <row r="17" spans="1:8" ht="12.75">
      <c r="A17" s="8" t="s">
        <v>7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9" ht="12.75">
      <c r="A19" s="29"/>
      <c r="B19" s="3"/>
      <c r="C19" s="3"/>
      <c r="D19" s="3"/>
      <c r="E19" s="3"/>
      <c r="F19" s="3"/>
      <c r="G19" s="3"/>
      <c r="H19" s="3"/>
      <c r="I19" s="30"/>
    </row>
    <row r="20" spans="1:8" ht="12.75">
      <c r="A20" s="11" t="s">
        <v>10</v>
      </c>
      <c r="B20" s="4"/>
      <c r="C20" s="4"/>
      <c r="D20" s="1"/>
      <c r="E20" s="1"/>
      <c r="F20" s="1"/>
      <c r="G20" s="1"/>
      <c r="H20" s="1"/>
    </row>
    <row r="21" spans="1:8" ht="12.75">
      <c r="A21" s="4"/>
      <c r="B21" s="4"/>
      <c r="C21" s="4"/>
      <c r="D21" s="1"/>
      <c r="E21" s="1"/>
      <c r="F21" s="1"/>
      <c r="G21" s="1"/>
      <c r="H21" s="1"/>
    </row>
    <row r="22" spans="1:8" ht="12.75">
      <c r="A22" s="4" t="s">
        <v>1</v>
      </c>
      <c r="B22" s="4" t="s">
        <v>3</v>
      </c>
      <c r="C22" s="4"/>
      <c r="D22" s="1"/>
      <c r="E22" s="1"/>
      <c r="F22" s="1"/>
      <c r="G22" s="1"/>
      <c r="H22" s="1"/>
    </row>
    <row r="23" spans="1:8" ht="12.75">
      <c r="A23" s="5">
        <v>-5</v>
      </c>
      <c r="B23" s="10">
        <f>IF(A23&gt;3,A23^2-8*A23+10,-3*A23+4)</f>
        <v>19</v>
      </c>
      <c r="C23" s="4"/>
      <c r="D23" s="1"/>
      <c r="E23" s="1"/>
      <c r="F23" s="1"/>
      <c r="G23" s="1"/>
      <c r="H23" s="1"/>
    </row>
    <row r="24" spans="1:8" ht="12.75">
      <c r="A24" s="10">
        <f>A23+0.5</f>
        <v>-4.5</v>
      </c>
      <c r="B24" s="10">
        <f aca="true" t="shared" si="0" ref="B24:B43">IF(A24&gt;3,A24^2-8*A24+10,-3*A24+4)</f>
        <v>17.5</v>
      </c>
      <c r="C24" s="4"/>
      <c r="D24" s="1"/>
      <c r="E24" s="1"/>
      <c r="F24" s="1"/>
      <c r="G24" s="1"/>
      <c r="H24" s="1"/>
    </row>
    <row r="25" spans="1:8" ht="12.75">
      <c r="A25" s="10">
        <f aca="true" t="shared" si="1" ref="A25:A43">A24+0.5</f>
        <v>-4</v>
      </c>
      <c r="B25" s="10">
        <f t="shared" si="0"/>
        <v>16</v>
      </c>
      <c r="C25" s="4"/>
      <c r="D25" s="1"/>
      <c r="E25" s="1"/>
      <c r="F25" s="1"/>
      <c r="G25" s="1"/>
      <c r="H25" s="1"/>
    </row>
    <row r="26" spans="1:8" ht="12.75">
      <c r="A26" s="10">
        <f t="shared" si="1"/>
        <v>-3.5</v>
      </c>
      <c r="B26" s="10">
        <f t="shared" si="0"/>
        <v>14.5</v>
      </c>
      <c r="C26" s="1"/>
      <c r="D26" s="1"/>
      <c r="E26" s="1"/>
      <c r="F26" s="1"/>
      <c r="G26" s="1"/>
      <c r="H26" s="1"/>
    </row>
    <row r="27" spans="1:8" ht="12.75">
      <c r="A27" s="10">
        <f t="shared" si="1"/>
        <v>-3</v>
      </c>
      <c r="B27" s="10">
        <f t="shared" si="0"/>
        <v>13</v>
      </c>
      <c r="C27" s="1"/>
      <c r="D27" s="1"/>
      <c r="E27" s="1"/>
      <c r="F27" s="1"/>
      <c r="G27" s="1"/>
      <c r="H27" s="1"/>
    </row>
    <row r="28" spans="1:8" ht="12.75">
      <c r="A28" s="10">
        <f t="shared" si="1"/>
        <v>-2.5</v>
      </c>
      <c r="B28" s="10">
        <f t="shared" si="0"/>
        <v>11.5</v>
      </c>
      <c r="C28" s="1"/>
      <c r="D28" s="1"/>
      <c r="E28" s="1"/>
      <c r="F28" s="1"/>
      <c r="G28" s="1"/>
      <c r="H28" s="1"/>
    </row>
    <row r="29" spans="1:8" ht="12.75">
      <c r="A29" s="10">
        <f t="shared" si="1"/>
        <v>-2</v>
      </c>
      <c r="B29" s="10">
        <f t="shared" si="0"/>
        <v>10</v>
      </c>
      <c r="C29" s="1"/>
      <c r="D29" s="1"/>
      <c r="E29" s="1"/>
      <c r="F29" s="1"/>
      <c r="G29" s="1"/>
      <c r="H29" s="1"/>
    </row>
    <row r="30" spans="1:8" ht="12.75">
      <c r="A30" s="10">
        <f t="shared" si="1"/>
        <v>-1.5</v>
      </c>
      <c r="B30" s="10">
        <f t="shared" si="0"/>
        <v>8.5</v>
      </c>
      <c r="C30" s="4"/>
      <c r="D30" s="1"/>
      <c r="E30" s="1"/>
      <c r="F30" s="1"/>
      <c r="G30" s="1"/>
      <c r="H30" s="1"/>
    </row>
    <row r="31" spans="1:8" ht="12.75">
      <c r="A31" s="10">
        <f t="shared" si="1"/>
        <v>-1</v>
      </c>
      <c r="B31" s="10">
        <f t="shared" si="0"/>
        <v>7</v>
      </c>
      <c r="C31" s="4"/>
      <c r="D31" s="1"/>
      <c r="E31" s="1"/>
      <c r="F31" s="1"/>
      <c r="G31" s="1"/>
      <c r="H31" s="1"/>
    </row>
    <row r="32" spans="1:8" ht="12.75">
      <c r="A32" s="10">
        <f t="shared" si="1"/>
        <v>-0.5</v>
      </c>
      <c r="B32" s="10">
        <f t="shared" si="0"/>
        <v>5.5</v>
      </c>
      <c r="C32" s="4"/>
      <c r="D32" s="1"/>
      <c r="E32" s="1"/>
      <c r="F32" s="1"/>
      <c r="G32" s="1"/>
      <c r="H32" s="1"/>
    </row>
    <row r="33" spans="1:8" ht="12.75">
      <c r="A33" s="10">
        <f t="shared" si="1"/>
        <v>0</v>
      </c>
      <c r="B33" s="10">
        <f t="shared" si="0"/>
        <v>4</v>
      </c>
      <c r="C33" s="4"/>
      <c r="D33" s="1"/>
      <c r="E33" s="1"/>
      <c r="F33" s="1"/>
      <c r="G33" s="1"/>
      <c r="H33" s="1"/>
    </row>
    <row r="34" spans="1:8" ht="12.75">
      <c r="A34" s="10">
        <f t="shared" si="1"/>
        <v>0.5</v>
      </c>
      <c r="B34" s="10">
        <f t="shared" si="0"/>
        <v>2.5</v>
      </c>
      <c r="C34" s="4"/>
      <c r="D34" s="1"/>
      <c r="E34" s="1"/>
      <c r="F34" s="1"/>
      <c r="G34" s="1"/>
      <c r="H34" s="1"/>
    </row>
    <row r="35" spans="1:8" ht="12.75">
      <c r="A35" s="10">
        <f t="shared" si="1"/>
        <v>1</v>
      </c>
      <c r="B35" s="10">
        <f t="shared" si="0"/>
        <v>1</v>
      </c>
      <c r="C35" s="4"/>
      <c r="D35" s="1"/>
      <c r="E35" s="1"/>
      <c r="F35" s="1"/>
      <c r="G35" s="1"/>
      <c r="H35" s="1"/>
    </row>
    <row r="36" spans="1:8" ht="12.75">
      <c r="A36" s="10">
        <f t="shared" si="1"/>
        <v>1.5</v>
      </c>
      <c r="B36" s="10">
        <f t="shared" si="0"/>
        <v>-0.5</v>
      </c>
      <c r="C36" s="4"/>
      <c r="D36" s="1"/>
      <c r="E36" s="1"/>
      <c r="F36" s="1"/>
      <c r="G36" s="1"/>
      <c r="H36" s="1"/>
    </row>
    <row r="37" spans="1:8" ht="12.75">
      <c r="A37" s="10">
        <f t="shared" si="1"/>
        <v>2</v>
      </c>
      <c r="B37" s="10">
        <f t="shared" si="0"/>
        <v>-2</v>
      </c>
      <c r="C37" s="4"/>
      <c r="D37" s="1"/>
      <c r="E37" s="1"/>
      <c r="F37" s="1"/>
      <c r="G37" s="1"/>
      <c r="H37" s="1"/>
    </row>
    <row r="38" spans="1:8" ht="12.75">
      <c r="A38" s="10">
        <f t="shared" si="1"/>
        <v>2.5</v>
      </c>
      <c r="B38" s="10">
        <f t="shared" si="0"/>
        <v>-3.5</v>
      </c>
      <c r="C38" s="4"/>
      <c r="D38" s="1"/>
      <c r="E38" s="1"/>
      <c r="F38" s="1"/>
      <c r="G38" s="1"/>
      <c r="H38" s="1"/>
    </row>
    <row r="39" spans="1:8" ht="12.75">
      <c r="A39" s="10">
        <f t="shared" si="1"/>
        <v>3</v>
      </c>
      <c r="B39" s="10">
        <f t="shared" si="0"/>
        <v>-5</v>
      </c>
      <c r="C39" s="4"/>
      <c r="D39" s="1"/>
      <c r="E39" s="1"/>
      <c r="F39" s="1"/>
      <c r="G39" s="1"/>
      <c r="H39" s="1"/>
    </row>
    <row r="40" spans="1:8" ht="12.75">
      <c r="A40" s="10">
        <f t="shared" si="1"/>
        <v>3.5</v>
      </c>
      <c r="B40" s="10">
        <f t="shared" si="0"/>
        <v>-5.75</v>
      </c>
      <c r="C40" s="4"/>
      <c r="D40" s="1"/>
      <c r="E40" s="1"/>
      <c r="F40" s="1"/>
      <c r="G40" s="1"/>
      <c r="H40" s="1"/>
    </row>
    <row r="41" spans="1:8" ht="12.75">
      <c r="A41" s="10">
        <f t="shared" si="1"/>
        <v>4</v>
      </c>
      <c r="B41" s="10">
        <f t="shared" si="0"/>
        <v>-6</v>
      </c>
      <c r="C41" s="4"/>
      <c r="D41" s="1"/>
      <c r="E41" s="1"/>
      <c r="F41" s="1"/>
      <c r="G41" s="1"/>
      <c r="H41" s="1"/>
    </row>
    <row r="42" spans="1:8" ht="12.75">
      <c r="A42" s="10">
        <f t="shared" si="1"/>
        <v>4.5</v>
      </c>
      <c r="B42" s="10">
        <f t="shared" si="0"/>
        <v>-5.75</v>
      </c>
      <c r="C42" s="4"/>
      <c r="D42" s="1"/>
      <c r="E42" s="1"/>
      <c r="F42" s="1"/>
      <c r="G42" s="1"/>
      <c r="H42" s="1"/>
    </row>
    <row r="43" spans="1:8" ht="12.75">
      <c r="A43" s="10">
        <f t="shared" si="1"/>
        <v>5</v>
      </c>
      <c r="B43" s="10">
        <f t="shared" si="0"/>
        <v>-5</v>
      </c>
      <c r="C43" s="4"/>
      <c r="D43" s="1"/>
      <c r="E43" s="1"/>
      <c r="F43" s="1"/>
      <c r="G43" s="1"/>
      <c r="H43" s="1"/>
    </row>
    <row r="44" spans="1:8" ht="12.75">
      <c r="A44" s="5"/>
      <c r="B44" s="4"/>
      <c r="C44" s="4"/>
      <c r="D44" s="1"/>
      <c r="E44" s="1"/>
      <c r="F44" s="1"/>
      <c r="G44" s="1"/>
      <c r="H44" s="1"/>
    </row>
    <row r="45" spans="1:8" ht="12.75">
      <c r="A45" s="5"/>
      <c r="B45" s="4"/>
      <c r="C45" s="4"/>
      <c r="D45" s="1"/>
      <c r="E45" s="1"/>
      <c r="F45" s="1"/>
      <c r="G45" s="1"/>
      <c r="H45" s="1"/>
    </row>
    <row r="46" spans="1:8" ht="12.75">
      <c r="A46" s="5"/>
      <c r="B46" s="4"/>
      <c r="C46" s="4"/>
      <c r="D46" s="1"/>
      <c r="E46" s="1"/>
      <c r="F46" s="1"/>
      <c r="G46" s="1"/>
      <c r="H46" s="1"/>
    </row>
    <row r="47" spans="1:8" ht="12.75">
      <c r="A47" s="5"/>
      <c r="B47" s="4"/>
      <c r="C47" s="4"/>
      <c r="D47" s="1"/>
      <c r="E47" s="1"/>
      <c r="F47" s="1"/>
      <c r="G47" s="1"/>
      <c r="H47" s="1"/>
    </row>
    <row r="48" spans="1:8" ht="12.75">
      <c r="A48" s="5"/>
      <c r="B48" s="4"/>
      <c r="C48" s="4"/>
      <c r="D48" s="1"/>
      <c r="E48" s="1"/>
      <c r="F48" s="1"/>
      <c r="G48" s="1"/>
      <c r="H48" s="1"/>
    </row>
    <row r="49" spans="1:8" ht="12.75">
      <c r="A49" s="5"/>
      <c r="B49" s="4"/>
      <c r="C49" s="4"/>
      <c r="D49" s="1"/>
      <c r="E49" s="1"/>
      <c r="F49" s="1"/>
      <c r="G49" s="1"/>
      <c r="H49" s="1"/>
    </row>
    <row r="50" spans="1:8" ht="12.75">
      <c r="A50" s="5"/>
      <c r="B50" s="4"/>
      <c r="C50" s="4"/>
      <c r="D50" s="1"/>
      <c r="E50" s="1"/>
      <c r="F50" s="1"/>
      <c r="G50" s="1"/>
      <c r="H50" s="1"/>
    </row>
    <row r="51" spans="1:8" ht="12.75">
      <c r="A51" s="5"/>
      <c r="B51" s="4"/>
      <c r="C51" s="4"/>
      <c r="D51" s="1"/>
      <c r="E51" s="1"/>
      <c r="F51" s="1"/>
      <c r="G51" s="1"/>
      <c r="H51" s="1"/>
    </row>
    <row r="52" spans="1:8" ht="12.75">
      <c r="A52" s="5"/>
      <c r="B52" s="4"/>
      <c r="C52" s="4"/>
      <c r="D52" s="1"/>
      <c r="E52" s="1"/>
      <c r="F52" s="1"/>
      <c r="G52" s="1"/>
      <c r="H52" s="1"/>
    </row>
    <row r="53" spans="1:8" ht="12.75">
      <c r="A53" s="5"/>
      <c r="B53" s="4"/>
      <c r="C53" s="4"/>
      <c r="D53" s="1"/>
      <c r="E53" s="1"/>
      <c r="F53" s="1"/>
      <c r="G53" s="1"/>
      <c r="H53" s="1"/>
    </row>
    <row r="54" spans="1:8" ht="12.75">
      <c r="A54" s="5"/>
      <c r="B54" s="4"/>
      <c r="C54" s="4"/>
      <c r="D54" s="1"/>
      <c r="E54" s="1"/>
      <c r="F54" s="1"/>
      <c r="G54" s="1"/>
      <c r="H54" s="1"/>
    </row>
    <row r="55" spans="1:8" ht="12.75">
      <c r="A55" s="5"/>
      <c r="B55" s="4"/>
      <c r="C55" s="4"/>
      <c r="D55" s="1"/>
      <c r="E55" s="1"/>
      <c r="F55" s="1"/>
      <c r="G55" s="1"/>
      <c r="H55" s="1"/>
    </row>
    <row r="56" spans="1:8" ht="12.75">
      <c r="A56" s="5"/>
      <c r="B56" s="4"/>
      <c r="C56" s="4"/>
      <c r="D56" s="1"/>
      <c r="E56" s="1"/>
      <c r="F56" s="1"/>
      <c r="G56" s="1"/>
      <c r="H56" s="1"/>
    </row>
    <row r="57" spans="1:8" ht="12.75">
      <c r="A57" s="5"/>
      <c r="B57" s="4"/>
      <c r="C57" s="4"/>
      <c r="D57" s="1"/>
      <c r="E57" s="1"/>
      <c r="F57" s="1"/>
      <c r="G57" s="1"/>
      <c r="H57" s="1"/>
    </row>
    <row r="58" spans="1:8" ht="12.75">
      <c r="A58" s="5"/>
      <c r="B58" s="4"/>
      <c r="C58" s="4"/>
      <c r="D58" s="1"/>
      <c r="E58" s="1"/>
      <c r="F58" s="1"/>
      <c r="G58" s="1"/>
      <c r="H58" s="1"/>
    </row>
    <row r="59" spans="1:8" ht="12.75">
      <c r="A59" s="5"/>
      <c r="B59" s="4"/>
      <c r="C59" s="4"/>
      <c r="D59" s="1"/>
      <c r="E59" s="1"/>
      <c r="F59" s="1"/>
      <c r="G59" s="1"/>
      <c r="H59" s="1"/>
    </row>
    <row r="60" spans="1:8" ht="12.75">
      <c r="A60" s="5"/>
      <c r="B60" s="4"/>
      <c r="C60" s="4"/>
      <c r="D60" s="1"/>
      <c r="E60" s="1"/>
      <c r="F60" s="1"/>
      <c r="G60" s="1"/>
      <c r="H60" s="1"/>
    </row>
    <row r="61" spans="1:8" ht="12.75">
      <c r="A61" s="5"/>
      <c r="B61" s="4"/>
      <c r="C61" s="4"/>
      <c r="D61" s="1"/>
      <c r="E61" s="1"/>
      <c r="F61" s="1"/>
      <c r="G61" s="1"/>
      <c r="H61" s="1"/>
    </row>
    <row r="62" spans="1:8" ht="12.75">
      <c r="A62" s="11" t="s">
        <v>11</v>
      </c>
      <c r="B62" s="4"/>
      <c r="C62" s="4"/>
      <c r="D62" s="1"/>
      <c r="E62" s="1"/>
      <c r="F62" s="1"/>
      <c r="G62" s="1"/>
      <c r="H62" s="1"/>
    </row>
    <row r="63" spans="1:8" ht="15.75">
      <c r="A63" s="11" t="s">
        <v>38</v>
      </c>
      <c r="B63" s="4"/>
      <c r="C63" s="4"/>
      <c r="D63" s="1"/>
      <c r="E63" s="1"/>
      <c r="F63" s="1"/>
      <c r="G63" s="1"/>
      <c r="H63" s="1"/>
    </row>
    <row r="64" spans="1:8" ht="12.75">
      <c r="A64" s="11" t="s">
        <v>2</v>
      </c>
      <c r="B64" s="4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.75">
      <c r="A66" s="4" t="s">
        <v>39</v>
      </c>
      <c r="B66" s="4" t="s">
        <v>1</v>
      </c>
      <c r="C66" s="12" t="s">
        <v>40</v>
      </c>
      <c r="D66" s="4" t="s">
        <v>3</v>
      </c>
      <c r="E66" s="4" t="s">
        <v>41</v>
      </c>
      <c r="F66" s="12" t="s">
        <v>42</v>
      </c>
      <c r="G66" s="12" t="s">
        <v>4</v>
      </c>
      <c r="H66" s="13" t="s">
        <v>43</v>
      </c>
    </row>
    <row r="67" spans="1:8" ht="12.75">
      <c r="A67" s="4">
        <v>3</v>
      </c>
      <c r="B67" s="4">
        <f>$A$67+1</f>
        <v>4</v>
      </c>
      <c r="C67" s="10">
        <f>B67-$A$67</f>
        <v>1</v>
      </c>
      <c r="D67" s="10">
        <f>B67^2-8*B67+10</f>
        <v>-6</v>
      </c>
      <c r="E67" s="10">
        <f>$A$67^2-8*$A$67+10</f>
        <v>-5</v>
      </c>
      <c r="F67" s="10">
        <f>D67-$E$67</f>
        <v>-1</v>
      </c>
      <c r="G67" s="14">
        <f>F67/C67</f>
        <v>-1</v>
      </c>
      <c r="H67" s="15">
        <f>$E$67+$G$94*C67</f>
        <v>-6.997582148360507</v>
      </c>
    </row>
    <row r="68" spans="1:8" ht="12.75">
      <c r="A68" s="4"/>
      <c r="B68" s="10">
        <f>B67-(B67-$A$67)/5</f>
        <v>3.8</v>
      </c>
      <c r="C68" s="10">
        <f aca="true" t="shared" si="2" ref="C68:C94">B68-$A$67</f>
        <v>0.7999999999999998</v>
      </c>
      <c r="D68" s="10">
        <f aca="true" t="shared" si="3" ref="D68:D94">B68^2-8*B68+10</f>
        <v>-5.959999999999999</v>
      </c>
      <c r="E68" s="4"/>
      <c r="F68" s="10">
        <f aca="true" t="shared" si="4" ref="F68:F94">D68-$E$67</f>
        <v>-0.9599999999999991</v>
      </c>
      <c r="G68" s="14">
        <f aca="true" t="shared" si="5" ref="G68:G94">F68/C68</f>
        <v>-1.199999999999999</v>
      </c>
      <c r="H68" s="15">
        <f aca="true" t="shared" si="6" ref="H68:H94">$E$67+$G$94*C68</f>
        <v>-6.598065718688406</v>
      </c>
    </row>
    <row r="69" spans="1:8" ht="12.75">
      <c r="A69" s="4"/>
      <c r="B69" s="10">
        <f aca="true" t="shared" si="7" ref="B69:B94">B68-(B68-$A$67)/5</f>
        <v>3.6399999999999997</v>
      </c>
      <c r="C69" s="10">
        <f t="shared" si="2"/>
        <v>0.6399999999999997</v>
      </c>
      <c r="D69" s="10">
        <f t="shared" si="3"/>
        <v>-5.8704</v>
      </c>
      <c r="E69" s="4"/>
      <c r="F69" s="10">
        <f t="shared" si="4"/>
        <v>-0.8704000000000001</v>
      </c>
      <c r="G69" s="14">
        <f t="shared" si="5"/>
        <v>-1.3600000000000008</v>
      </c>
      <c r="H69" s="15">
        <f t="shared" si="6"/>
        <v>-6.278452574950724</v>
      </c>
    </row>
    <row r="70" spans="1:8" ht="12.75">
      <c r="A70" s="4"/>
      <c r="B70" s="10">
        <f t="shared" si="7"/>
        <v>3.5119999999999996</v>
      </c>
      <c r="C70" s="10">
        <f t="shared" si="2"/>
        <v>0.5119999999999996</v>
      </c>
      <c r="D70" s="10">
        <f t="shared" si="3"/>
        <v>-5.761856</v>
      </c>
      <c r="E70" s="1"/>
      <c r="F70" s="10">
        <f t="shared" si="4"/>
        <v>-0.7618559999999999</v>
      </c>
      <c r="G70" s="14">
        <f t="shared" si="5"/>
        <v>-1.488000000000001</v>
      </c>
      <c r="H70" s="15">
        <f t="shared" si="6"/>
        <v>-6.022762059960579</v>
      </c>
    </row>
    <row r="71" spans="1:8" ht="12.75">
      <c r="A71" s="4"/>
      <c r="B71" s="10">
        <f t="shared" si="7"/>
        <v>3.4095999999999997</v>
      </c>
      <c r="C71" s="10">
        <f t="shared" si="2"/>
        <v>0.40959999999999974</v>
      </c>
      <c r="D71" s="10">
        <f t="shared" si="3"/>
        <v>-5.65142784</v>
      </c>
      <c r="E71" s="1"/>
      <c r="F71" s="10">
        <f t="shared" si="4"/>
        <v>-0.6514278400000002</v>
      </c>
      <c r="G71" s="14">
        <f t="shared" si="5"/>
        <v>-1.5904000000000016</v>
      </c>
      <c r="H71" s="15">
        <f t="shared" si="6"/>
        <v>-5.818209647968463</v>
      </c>
    </row>
    <row r="72" spans="1:8" ht="12.75">
      <c r="A72" s="4"/>
      <c r="B72" s="10">
        <f t="shared" si="7"/>
        <v>3.32768</v>
      </c>
      <c r="C72" s="10">
        <f t="shared" si="2"/>
        <v>0.32767999999999997</v>
      </c>
      <c r="D72" s="10">
        <f t="shared" si="3"/>
        <v>-5.547985817600001</v>
      </c>
      <c r="E72" s="1"/>
      <c r="F72" s="10">
        <f t="shared" si="4"/>
        <v>-0.5479858176000008</v>
      </c>
      <c r="G72" s="14">
        <f t="shared" si="5"/>
        <v>-1.6723200000000025</v>
      </c>
      <c r="H72" s="15">
        <f t="shared" si="6"/>
        <v>-5.654567718374771</v>
      </c>
    </row>
    <row r="73" spans="1:8" ht="12.75">
      <c r="A73" s="4"/>
      <c r="B73" s="10">
        <f t="shared" si="7"/>
        <v>3.262144</v>
      </c>
      <c r="C73" s="10">
        <f t="shared" si="2"/>
        <v>0.26214400000000015</v>
      </c>
      <c r="D73" s="10">
        <f t="shared" si="3"/>
        <v>-5.4555685232640005</v>
      </c>
      <c r="E73" s="1"/>
      <c r="F73" s="10">
        <f t="shared" si="4"/>
        <v>-0.45556852326400055</v>
      </c>
      <c r="G73" s="14">
        <f t="shared" si="5"/>
        <v>-1.737856000000001</v>
      </c>
      <c r="H73" s="15">
        <f t="shared" si="6"/>
        <v>-5.523654174699817</v>
      </c>
    </row>
    <row r="74" spans="1:8" ht="12.75">
      <c r="A74" s="4"/>
      <c r="B74" s="10">
        <f t="shared" si="7"/>
        <v>3.2097152</v>
      </c>
      <c r="C74" s="10">
        <f t="shared" si="2"/>
        <v>0.2097152000000002</v>
      </c>
      <c r="D74" s="10">
        <f t="shared" si="3"/>
        <v>-5.375449934888961</v>
      </c>
      <c r="E74" s="1"/>
      <c r="F74" s="10">
        <f t="shared" si="4"/>
        <v>-0.3754499348889606</v>
      </c>
      <c r="G74" s="14">
        <f t="shared" si="5"/>
        <v>-1.7902848000000011</v>
      </c>
      <c r="H74" s="15">
        <f t="shared" si="6"/>
        <v>-5.4189233397598535</v>
      </c>
    </row>
    <row r="75" spans="1:8" ht="12.75">
      <c r="A75" s="1"/>
      <c r="B75" s="10">
        <f t="shared" si="7"/>
        <v>3.16777216</v>
      </c>
      <c r="C75" s="10">
        <f t="shared" si="2"/>
        <v>0.16777216000000017</v>
      </c>
      <c r="D75" s="10">
        <f t="shared" si="3"/>
        <v>-5.3073968223289345</v>
      </c>
      <c r="E75" s="1"/>
      <c r="F75" s="10">
        <f t="shared" si="4"/>
        <v>-0.3073968223289345</v>
      </c>
      <c r="G75" s="14">
        <f t="shared" si="5"/>
        <v>-1.8322278399999987</v>
      </c>
      <c r="H75" s="15">
        <f t="shared" si="6"/>
        <v>-5.335138671807883</v>
      </c>
    </row>
    <row r="76" spans="1:8" ht="12.75">
      <c r="A76" s="1"/>
      <c r="B76" s="10">
        <f t="shared" si="7"/>
        <v>3.1342177280000003</v>
      </c>
      <c r="C76" s="10">
        <f t="shared" si="2"/>
        <v>0.1342177280000003</v>
      </c>
      <c r="D76" s="10">
        <f t="shared" si="3"/>
        <v>-5.250421057490518</v>
      </c>
      <c r="E76" s="1"/>
      <c r="F76" s="10">
        <f t="shared" si="4"/>
        <v>-0.25042105749051835</v>
      </c>
      <c r="G76" s="14">
        <f t="shared" si="5"/>
        <v>-1.8657822719999981</v>
      </c>
      <c r="H76" s="15">
        <f t="shared" si="6"/>
        <v>-5.268110937446307</v>
      </c>
    </row>
    <row r="77" spans="1:8" ht="12.75">
      <c r="A77" s="1"/>
      <c r="B77" s="10">
        <f t="shared" si="7"/>
        <v>3.1073741824</v>
      </c>
      <c r="C77" s="10">
        <f t="shared" si="2"/>
        <v>0.10737418240000007</v>
      </c>
      <c r="D77" s="10">
        <f t="shared" si="3"/>
        <v>-5.203219149753931</v>
      </c>
      <c r="E77" s="1"/>
      <c r="F77" s="10">
        <f t="shared" si="4"/>
        <v>-0.20321914975393085</v>
      </c>
      <c r="G77" s="14">
        <f t="shared" si="5"/>
        <v>-1.8926258175999924</v>
      </c>
      <c r="H77" s="15">
        <f t="shared" si="6"/>
        <v>-5.214488749957045</v>
      </c>
    </row>
    <row r="78" spans="1:8" ht="12.75">
      <c r="A78" s="1"/>
      <c r="B78" s="10">
        <f t="shared" si="7"/>
        <v>3.08589934592</v>
      </c>
      <c r="C78" s="10">
        <f t="shared" si="2"/>
        <v>0.08589934592000015</v>
      </c>
      <c r="D78" s="10">
        <f t="shared" si="3"/>
        <v>-5.164419994210517</v>
      </c>
      <c r="E78" s="1"/>
      <c r="F78" s="10">
        <f t="shared" si="4"/>
        <v>-0.16441999421051712</v>
      </c>
      <c r="G78" s="14">
        <f t="shared" si="5"/>
        <v>-1.9141006540800076</v>
      </c>
      <c r="H78" s="15">
        <f t="shared" si="6"/>
        <v>-5.171590999965637</v>
      </c>
    </row>
    <row r="79" spans="1:8" ht="12.75">
      <c r="A79" s="1"/>
      <c r="B79" s="10">
        <f t="shared" si="7"/>
        <v>3.068719476736</v>
      </c>
      <c r="C79" s="10">
        <f t="shared" si="2"/>
        <v>0.0687194767360002</v>
      </c>
      <c r="D79" s="10">
        <f t="shared" si="3"/>
        <v>-5.132716586989131</v>
      </c>
      <c r="E79" s="1"/>
      <c r="F79" s="10">
        <f t="shared" si="4"/>
        <v>-0.13271658698913136</v>
      </c>
      <c r="G79" s="14">
        <f t="shared" si="5"/>
        <v>-1.9312805232640087</v>
      </c>
      <c r="H79" s="15">
        <f t="shared" si="6"/>
        <v>-5.137272799972509</v>
      </c>
    </row>
    <row r="80" spans="1:8" ht="12.75">
      <c r="A80" s="1"/>
      <c r="B80" s="10">
        <f t="shared" si="7"/>
        <v>3.0549755813888</v>
      </c>
      <c r="C80" s="10">
        <f t="shared" si="2"/>
        <v>0.05497558138879999</v>
      </c>
      <c r="D80" s="10">
        <f t="shared" si="3"/>
        <v>-5.106928848228563</v>
      </c>
      <c r="E80" s="1"/>
      <c r="F80" s="10">
        <f t="shared" si="4"/>
        <v>-0.10692884822856286</v>
      </c>
      <c r="G80" s="14">
        <f t="shared" si="5"/>
        <v>-1.94502441861119</v>
      </c>
      <c r="H80" s="15">
        <f t="shared" si="6"/>
        <v>-5.109818239978007</v>
      </c>
    </row>
    <row r="81" spans="1:8" ht="12.75">
      <c r="A81" s="1"/>
      <c r="B81" s="10">
        <f t="shared" si="7"/>
        <v>3.04398046511104</v>
      </c>
      <c r="C81" s="10">
        <f t="shared" si="2"/>
        <v>0.04398046511103981</v>
      </c>
      <c r="D81" s="10">
        <f t="shared" si="3"/>
        <v>-5.086026648910696</v>
      </c>
      <c r="E81" s="1"/>
      <c r="F81" s="10">
        <f t="shared" si="4"/>
        <v>-0.08602664891069622</v>
      </c>
      <c r="G81" s="14">
        <f t="shared" si="5"/>
        <v>-1.95601953488896</v>
      </c>
      <c r="H81" s="15">
        <f t="shared" si="6"/>
        <v>-5.087854591982405</v>
      </c>
    </row>
    <row r="82" spans="1:8" ht="12.75">
      <c r="A82" s="1"/>
      <c r="B82" s="10">
        <f t="shared" si="7"/>
        <v>3.035184372088832</v>
      </c>
      <c r="C82" s="10">
        <f t="shared" si="2"/>
        <v>0.03518437208883185</v>
      </c>
      <c r="D82" s="10">
        <f t="shared" si="3"/>
        <v>-5.0691308041383785</v>
      </c>
      <c r="E82" s="1"/>
      <c r="F82" s="10">
        <f t="shared" si="4"/>
        <v>-0.06913080413837847</v>
      </c>
      <c r="G82" s="14">
        <f t="shared" si="5"/>
        <v>-1.964815627911172</v>
      </c>
      <c r="H82" s="15">
        <f t="shared" si="6"/>
        <v>-5.070283673585924</v>
      </c>
    </row>
    <row r="83" spans="1:8" ht="12.75">
      <c r="A83" s="1"/>
      <c r="B83" s="10">
        <f t="shared" si="7"/>
        <v>3.0281474976710654</v>
      </c>
      <c r="C83" s="10">
        <f t="shared" si="2"/>
        <v>0.02814749767106539</v>
      </c>
      <c r="D83" s="10">
        <f t="shared" si="3"/>
        <v>-5.055502713716988</v>
      </c>
      <c r="E83" s="1"/>
      <c r="F83" s="10">
        <f t="shared" si="4"/>
        <v>-0.05550271371698834</v>
      </c>
      <c r="G83" s="14">
        <f t="shared" si="5"/>
        <v>-1.9718525023289413</v>
      </c>
      <c r="H83" s="15">
        <f t="shared" si="6"/>
        <v>-5.056226938868739</v>
      </c>
    </row>
    <row r="84" spans="1:8" ht="12.75">
      <c r="A84" s="1"/>
      <c r="B84" s="10">
        <f t="shared" si="7"/>
        <v>3.0225179981368524</v>
      </c>
      <c r="C84" s="10">
        <f t="shared" si="2"/>
        <v>0.022517998136852402</v>
      </c>
      <c r="D84" s="10">
        <f t="shared" si="3"/>
        <v>-5.044528936033613</v>
      </c>
      <c r="E84" s="1"/>
      <c r="F84" s="10">
        <f t="shared" si="4"/>
        <v>-0.044528936033612965</v>
      </c>
      <c r="G84" s="14">
        <f t="shared" si="5"/>
        <v>-1.9774820018631232</v>
      </c>
      <c r="H84" s="15">
        <f t="shared" si="6"/>
        <v>-5.044981551094992</v>
      </c>
    </row>
    <row r="85" spans="1:8" ht="12.75">
      <c r="A85" s="1"/>
      <c r="B85" s="10">
        <f t="shared" si="7"/>
        <v>3.018014398509482</v>
      </c>
      <c r="C85" s="10">
        <f t="shared" si="2"/>
        <v>0.018014398509481833</v>
      </c>
      <c r="D85" s="10">
        <f t="shared" si="3"/>
        <v>-5.035704278465305</v>
      </c>
      <c r="E85" s="1"/>
      <c r="F85" s="10">
        <f t="shared" si="4"/>
        <v>-0.035704278465304995</v>
      </c>
      <c r="G85" s="14">
        <f t="shared" si="5"/>
        <v>-1.9819856014905044</v>
      </c>
      <c r="H85" s="15">
        <f t="shared" si="6"/>
        <v>-5.035985240875993</v>
      </c>
    </row>
    <row r="86" spans="1:8" ht="12.75">
      <c r="A86" s="1"/>
      <c r="B86" s="10">
        <f t="shared" si="7"/>
        <v>3.0144115188075853</v>
      </c>
      <c r="C86" s="10">
        <f t="shared" si="2"/>
        <v>0.014411518807585288</v>
      </c>
      <c r="D86" s="10">
        <f t="shared" si="3"/>
        <v>-5.02861534574083</v>
      </c>
      <c r="E86" s="1"/>
      <c r="F86" s="10">
        <f t="shared" si="4"/>
        <v>-0.028615345740830023</v>
      </c>
      <c r="G86" s="14">
        <f t="shared" si="5"/>
        <v>-1.9855884811924722</v>
      </c>
      <c r="H86" s="15">
        <f t="shared" si="6"/>
        <v>-5.0287881927007945</v>
      </c>
    </row>
    <row r="87" spans="1:8" ht="12.75">
      <c r="A87" s="1"/>
      <c r="B87" s="10">
        <f t="shared" si="7"/>
        <v>3.0115292150460684</v>
      </c>
      <c r="C87" s="10">
        <f t="shared" si="2"/>
        <v>0.011529215046068408</v>
      </c>
      <c r="D87" s="10">
        <f t="shared" si="3"/>
        <v>-5.022925507292559</v>
      </c>
      <c r="E87" s="1"/>
      <c r="F87" s="10">
        <f t="shared" si="4"/>
        <v>-0.022925507292558933</v>
      </c>
      <c r="G87" s="14">
        <f t="shared" si="5"/>
        <v>-1.9884707849539842</v>
      </c>
      <c r="H87" s="15">
        <f t="shared" si="6"/>
        <v>-5.023030554160636</v>
      </c>
    </row>
    <row r="88" spans="1:8" ht="12.75">
      <c r="A88" s="1"/>
      <c r="B88" s="10">
        <f t="shared" si="7"/>
        <v>3.0092233720368546</v>
      </c>
      <c r="C88" s="10">
        <f t="shared" si="2"/>
        <v>0.009223372036854638</v>
      </c>
      <c r="D88" s="10">
        <f t="shared" si="3"/>
        <v>-5.018361673481978</v>
      </c>
      <c r="E88" s="1"/>
      <c r="F88" s="10">
        <f t="shared" si="4"/>
        <v>-0.018361673481978258</v>
      </c>
      <c r="G88" s="14">
        <f t="shared" si="5"/>
        <v>-1.99077662796306</v>
      </c>
      <c r="H88" s="15">
        <f t="shared" si="6"/>
        <v>-5.018424443328509</v>
      </c>
    </row>
    <row r="89" spans="1:8" ht="12.75">
      <c r="A89" s="1"/>
      <c r="B89" s="10">
        <f t="shared" si="7"/>
        <v>3.0073786976294836</v>
      </c>
      <c r="C89" s="10">
        <f t="shared" si="2"/>
        <v>0.0073786976294836215</v>
      </c>
      <c r="D89" s="10">
        <f t="shared" si="3"/>
        <v>-5.01470295008026</v>
      </c>
      <c r="E89" s="1"/>
      <c r="F89" s="10">
        <f t="shared" si="4"/>
        <v>-0.01470295008025957</v>
      </c>
      <c r="G89" s="14">
        <f t="shared" si="5"/>
        <v>-1.9926213023704722</v>
      </c>
      <c r="H89" s="15">
        <f t="shared" si="6"/>
        <v>-5.014739554662807</v>
      </c>
    </row>
    <row r="90" spans="1:8" ht="12.75">
      <c r="A90" s="1"/>
      <c r="B90" s="10">
        <f t="shared" si="7"/>
        <v>3.005902958103587</v>
      </c>
      <c r="C90" s="10">
        <f t="shared" si="2"/>
        <v>0.005902958103586986</v>
      </c>
      <c r="D90" s="10">
        <f t="shared" si="3"/>
        <v>-5.0117710712928005</v>
      </c>
      <c r="E90" s="1"/>
      <c r="F90" s="10">
        <f t="shared" si="4"/>
        <v>-0.011771071292800528</v>
      </c>
      <c r="G90" s="14">
        <f t="shared" si="5"/>
        <v>-1.9940970418962876</v>
      </c>
      <c r="H90" s="15">
        <f t="shared" si="6"/>
        <v>-5.011791643730246</v>
      </c>
    </row>
    <row r="91" spans="1:8" ht="12.75">
      <c r="A91" s="1"/>
      <c r="B91" s="10">
        <f t="shared" si="7"/>
        <v>3.0047223664828695</v>
      </c>
      <c r="C91" s="10">
        <f t="shared" si="2"/>
        <v>0.0047223664828695</v>
      </c>
      <c r="D91" s="10">
        <f t="shared" si="3"/>
        <v>-5.009422432220541</v>
      </c>
      <c r="E91" s="1"/>
      <c r="F91" s="10">
        <f t="shared" si="4"/>
        <v>-0.009422432220540955</v>
      </c>
      <c r="G91" s="14">
        <f t="shared" si="5"/>
        <v>-1.995277633517233</v>
      </c>
      <c r="H91" s="15">
        <f t="shared" si="6"/>
        <v>-5.0094333149841965</v>
      </c>
    </row>
    <row r="92" spans="1:8" ht="12.75">
      <c r="A92" s="1"/>
      <c r="B92" s="10">
        <f t="shared" si="7"/>
        <v>3.0037778931862955</v>
      </c>
      <c r="C92" s="10">
        <f t="shared" si="2"/>
        <v>0.003777893186295511</v>
      </c>
      <c r="D92" s="10">
        <f t="shared" si="3"/>
        <v>-5.007541513895664</v>
      </c>
      <c r="E92" s="1"/>
      <c r="F92" s="10">
        <f t="shared" si="4"/>
        <v>-0.0075415138956635985</v>
      </c>
      <c r="G92" s="14">
        <f t="shared" si="5"/>
        <v>-1.9962221068136077</v>
      </c>
      <c r="H92" s="15">
        <f t="shared" si="6"/>
        <v>-5.007546651987357</v>
      </c>
    </row>
    <row r="93" spans="1:8" ht="12.75">
      <c r="A93" s="1"/>
      <c r="B93" s="10">
        <f t="shared" si="7"/>
        <v>3.0030223145490362</v>
      </c>
      <c r="C93" s="10">
        <f t="shared" si="2"/>
        <v>0.0030223145490362313</v>
      </c>
      <c r="D93" s="10">
        <f t="shared" si="3"/>
        <v>-5.0060354947128385</v>
      </c>
      <c r="E93" s="1"/>
      <c r="F93" s="10">
        <f t="shared" si="4"/>
        <v>-0.006035494712838485</v>
      </c>
      <c r="G93" s="14">
        <f t="shared" si="5"/>
        <v>-1.9969776854507448</v>
      </c>
      <c r="H93" s="15">
        <f t="shared" si="6"/>
        <v>-5.006037321589885</v>
      </c>
    </row>
    <row r="94" spans="1:8" ht="12.75">
      <c r="A94" s="1"/>
      <c r="B94" s="10">
        <f t="shared" si="7"/>
        <v>3.002417851639229</v>
      </c>
      <c r="C94" s="10">
        <f t="shared" si="2"/>
        <v>0.0024178516392288074</v>
      </c>
      <c r="D94" s="10">
        <f t="shared" si="3"/>
        <v>-5.004829857271908</v>
      </c>
      <c r="E94" s="1"/>
      <c r="F94" s="10">
        <f t="shared" si="4"/>
        <v>-0.004829857271907656</v>
      </c>
      <c r="G94" s="16">
        <f t="shared" si="5"/>
        <v>-1.9975821483605076</v>
      </c>
      <c r="H94" s="15">
        <f t="shared" si="6"/>
        <v>-5.004829857271908</v>
      </c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1" t="s">
        <v>12</v>
      </c>
      <c r="B97" s="4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5.75">
      <c r="A99" s="4"/>
      <c r="B99" s="4" t="s">
        <v>1</v>
      </c>
      <c r="C99" s="12" t="s">
        <v>40</v>
      </c>
      <c r="D99" s="4" t="s">
        <v>3</v>
      </c>
      <c r="E99" s="4" t="s">
        <v>41</v>
      </c>
      <c r="F99" s="12" t="s">
        <v>42</v>
      </c>
      <c r="G99" s="12" t="s">
        <v>4</v>
      </c>
      <c r="H99" s="13" t="s">
        <v>43</v>
      </c>
    </row>
    <row r="100" spans="1:8" ht="12.75">
      <c r="A100" s="4"/>
      <c r="B100" s="4">
        <f>$A$67-1</f>
        <v>2</v>
      </c>
      <c r="C100" s="10">
        <f>B100-$A$67</f>
        <v>-1</v>
      </c>
      <c r="D100" s="10">
        <f>(-3*B100)+4</f>
        <v>-2</v>
      </c>
      <c r="E100" s="10">
        <f>(-3*$A$67)+4</f>
        <v>-5</v>
      </c>
      <c r="F100" s="10">
        <f>D100-$E$100</f>
        <v>3</v>
      </c>
      <c r="G100" s="17">
        <f>F100/(C100)</f>
        <v>-3</v>
      </c>
      <c r="H100" s="18">
        <f>$E$100+$G$127*C100</f>
        <v>-2.0000000000003673</v>
      </c>
    </row>
    <row r="101" spans="1:8" ht="12.75">
      <c r="A101" s="4"/>
      <c r="B101" s="10">
        <f>B100-(B100-$A$67)/5</f>
        <v>2.2</v>
      </c>
      <c r="C101" s="10">
        <f aca="true" t="shared" si="8" ref="C101:C127">B101-$A$67</f>
        <v>-0.7999999999999998</v>
      </c>
      <c r="D101" s="10">
        <f aca="true" t="shared" si="9" ref="D101:D127">(-3*B101)+4</f>
        <v>-2.6000000000000005</v>
      </c>
      <c r="E101" s="4"/>
      <c r="F101" s="10">
        <f aca="true" t="shared" si="10" ref="F101:F127">D101-$E$100</f>
        <v>2.3999999999999995</v>
      </c>
      <c r="G101" s="17">
        <f aca="true" t="shared" si="11" ref="G101:G127">F101/(C101)</f>
        <v>-3</v>
      </c>
      <c r="H101" s="18">
        <f aca="true" t="shared" si="12" ref="H101:H127">$E$100+$G$127*C101</f>
        <v>-2.6000000000002945</v>
      </c>
    </row>
    <row r="102" spans="1:8" ht="12.75">
      <c r="A102" s="4"/>
      <c r="B102" s="10">
        <f aca="true" t="shared" si="13" ref="B102:B127">B101-(B101-$A$67)/5</f>
        <v>2.3600000000000003</v>
      </c>
      <c r="C102" s="10">
        <f t="shared" si="8"/>
        <v>-0.6399999999999997</v>
      </c>
      <c r="D102" s="10">
        <f t="shared" si="9"/>
        <v>-3.080000000000001</v>
      </c>
      <c r="E102" s="4"/>
      <c r="F102" s="10">
        <f t="shared" si="10"/>
        <v>1.919999999999999</v>
      </c>
      <c r="G102" s="17">
        <f t="shared" si="11"/>
        <v>-3</v>
      </c>
      <c r="H102" s="18">
        <f t="shared" si="12"/>
        <v>-3.0800000000002363</v>
      </c>
    </row>
    <row r="103" spans="1:8" ht="12.75">
      <c r="A103" s="1"/>
      <c r="B103" s="10">
        <f t="shared" si="13"/>
        <v>2.4880000000000004</v>
      </c>
      <c r="C103" s="10">
        <f t="shared" si="8"/>
        <v>-0.5119999999999996</v>
      </c>
      <c r="D103" s="10">
        <f t="shared" si="9"/>
        <v>-3.4640000000000013</v>
      </c>
      <c r="E103" s="1"/>
      <c r="F103" s="10">
        <f t="shared" si="10"/>
        <v>1.5359999999999987</v>
      </c>
      <c r="G103" s="17">
        <f t="shared" si="11"/>
        <v>-3</v>
      </c>
      <c r="H103" s="18">
        <f t="shared" si="12"/>
        <v>-3.4640000000001896</v>
      </c>
    </row>
    <row r="104" spans="1:8" ht="12.75">
      <c r="A104" s="1"/>
      <c r="B104" s="10">
        <f t="shared" si="13"/>
        <v>2.5904000000000003</v>
      </c>
      <c r="C104" s="10">
        <f t="shared" si="8"/>
        <v>-0.40959999999999974</v>
      </c>
      <c r="D104" s="10">
        <f t="shared" si="9"/>
        <v>-3.7712000000000003</v>
      </c>
      <c r="E104" s="1"/>
      <c r="F104" s="10">
        <f t="shared" si="10"/>
        <v>1.2287999999999997</v>
      </c>
      <c r="G104" s="17">
        <f t="shared" si="11"/>
        <v>-3.000000000000001</v>
      </c>
      <c r="H104" s="18">
        <f t="shared" si="12"/>
        <v>-3.7712000000001513</v>
      </c>
    </row>
    <row r="105" spans="1:8" ht="12.75">
      <c r="A105" s="1"/>
      <c r="B105" s="10">
        <f t="shared" si="13"/>
        <v>2.67232</v>
      </c>
      <c r="C105" s="10">
        <f t="shared" si="8"/>
        <v>-0.32767999999999997</v>
      </c>
      <c r="D105" s="10">
        <f t="shared" si="9"/>
        <v>-4.016960000000001</v>
      </c>
      <c r="E105" s="1"/>
      <c r="F105" s="10">
        <f t="shared" si="10"/>
        <v>0.983039999999999</v>
      </c>
      <c r="G105" s="17">
        <f t="shared" si="11"/>
        <v>-2.9999999999999973</v>
      </c>
      <c r="H105" s="18">
        <f t="shared" si="12"/>
        <v>-4.01696000000012</v>
      </c>
    </row>
    <row r="106" spans="1:8" ht="12.75">
      <c r="A106" s="1"/>
      <c r="B106" s="10">
        <f t="shared" si="13"/>
        <v>2.737856</v>
      </c>
      <c r="C106" s="10">
        <f t="shared" si="8"/>
        <v>-0.26214400000000015</v>
      </c>
      <c r="D106" s="10">
        <f t="shared" si="9"/>
        <v>-4.213567999999999</v>
      </c>
      <c r="E106" s="1"/>
      <c r="F106" s="10">
        <f t="shared" si="10"/>
        <v>0.7864320000000014</v>
      </c>
      <c r="G106" s="17">
        <f t="shared" si="11"/>
        <v>-3.0000000000000036</v>
      </c>
      <c r="H106" s="18">
        <f t="shared" si="12"/>
        <v>-4.2135680000000955</v>
      </c>
    </row>
    <row r="107" spans="1:8" ht="12.75">
      <c r="A107" s="1"/>
      <c r="B107" s="10">
        <f t="shared" si="13"/>
        <v>2.7902848</v>
      </c>
      <c r="C107" s="10">
        <f t="shared" si="8"/>
        <v>-0.2097152000000002</v>
      </c>
      <c r="D107" s="10">
        <f t="shared" si="9"/>
        <v>-4.370854399999999</v>
      </c>
      <c r="E107" s="1"/>
      <c r="F107" s="10">
        <f t="shared" si="10"/>
        <v>0.6291456000000011</v>
      </c>
      <c r="G107" s="17">
        <f t="shared" si="11"/>
        <v>-3.000000000000002</v>
      </c>
      <c r="H107" s="18">
        <f t="shared" si="12"/>
        <v>-4.370854400000076</v>
      </c>
    </row>
    <row r="108" spans="1:8" ht="12.75">
      <c r="A108" s="1"/>
      <c r="B108" s="10">
        <f t="shared" si="13"/>
        <v>2.83222784</v>
      </c>
      <c r="C108" s="10">
        <f t="shared" si="8"/>
        <v>-0.16777216000000017</v>
      </c>
      <c r="D108" s="10">
        <f t="shared" si="9"/>
        <v>-4.4966835199999995</v>
      </c>
      <c r="E108" s="1"/>
      <c r="F108" s="10">
        <f t="shared" si="10"/>
        <v>0.5033164800000005</v>
      </c>
      <c r="G108" s="17">
        <f t="shared" si="11"/>
        <v>-3</v>
      </c>
      <c r="H108" s="18">
        <f t="shared" si="12"/>
        <v>-4.496683520000061</v>
      </c>
    </row>
    <row r="109" spans="1:8" ht="12.75">
      <c r="A109" s="1"/>
      <c r="B109" s="10">
        <f t="shared" si="13"/>
        <v>2.8657822719999997</v>
      </c>
      <c r="C109" s="10">
        <f t="shared" si="8"/>
        <v>-0.1342177280000003</v>
      </c>
      <c r="D109" s="10">
        <f t="shared" si="9"/>
        <v>-4.597346815999998</v>
      </c>
      <c r="E109" s="1"/>
      <c r="F109" s="10">
        <f t="shared" si="10"/>
        <v>0.40265318400000183</v>
      </c>
      <c r="G109" s="17">
        <f t="shared" si="11"/>
        <v>-3.0000000000000067</v>
      </c>
      <c r="H109" s="18">
        <f t="shared" si="12"/>
        <v>-4.597346816000048</v>
      </c>
    </row>
    <row r="110" spans="1:8" ht="12.75">
      <c r="A110" s="1"/>
      <c r="B110" s="10">
        <f t="shared" si="13"/>
        <v>2.8926258176</v>
      </c>
      <c r="C110" s="10">
        <f t="shared" si="8"/>
        <v>-0.10737418240000007</v>
      </c>
      <c r="D110" s="10">
        <f t="shared" si="9"/>
        <v>-4.677877452800001</v>
      </c>
      <c r="E110" s="1"/>
      <c r="F110" s="10">
        <f t="shared" si="10"/>
        <v>0.32212254719999933</v>
      </c>
      <c r="G110" s="17">
        <f t="shared" si="11"/>
        <v>-2.9999999999999916</v>
      </c>
      <c r="H110" s="18">
        <f t="shared" si="12"/>
        <v>-4.677877452800039</v>
      </c>
    </row>
    <row r="111" spans="1:8" ht="12.75">
      <c r="A111" s="1"/>
      <c r="B111" s="10">
        <f t="shared" si="13"/>
        <v>2.91410065408</v>
      </c>
      <c r="C111" s="10">
        <f t="shared" si="8"/>
        <v>-0.08589934592000015</v>
      </c>
      <c r="D111" s="10">
        <f t="shared" si="9"/>
        <v>-4.742301962239999</v>
      </c>
      <c r="E111" s="1"/>
      <c r="F111" s="10">
        <f t="shared" si="10"/>
        <v>0.2576980377600009</v>
      </c>
      <c r="G111" s="17">
        <f t="shared" si="11"/>
        <v>-3.0000000000000053</v>
      </c>
      <c r="H111" s="18">
        <f t="shared" si="12"/>
        <v>-4.742301962240031</v>
      </c>
    </row>
    <row r="112" spans="1:8" ht="12.75">
      <c r="A112" s="1"/>
      <c r="B112" s="10">
        <f t="shared" si="13"/>
        <v>2.931280523264</v>
      </c>
      <c r="C112" s="10">
        <f t="shared" si="8"/>
        <v>-0.0687194767360002</v>
      </c>
      <c r="D112" s="10">
        <f t="shared" si="9"/>
        <v>-4.793841569791999</v>
      </c>
      <c r="E112" s="1"/>
      <c r="F112" s="10">
        <f t="shared" si="10"/>
        <v>0.20615843020800106</v>
      </c>
      <c r="G112" s="17">
        <f t="shared" si="11"/>
        <v>-3.0000000000000067</v>
      </c>
      <c r="H112" s="18">
        <f t="shared" si="12"/>
        <v>-4.793841569792025</v>
      </c>
    </row>
    <row r="113" spans="1:8" ht="12.75">
      <c r="A113" s="1"/>
      <c r="B113" s="10">
        <f t="shared" si="13"/>
        <v>2.9450244186112</v>
      </c>
      <c r="C113" s="10">
        <f t="shared" si="8"/>
        <v>-0.05497558138879999</v>
      </c>
      <c r="D113" s="10">
        <f t="shared" si="9"/>
        <v>-4.835073255833599</v>
      </c>
      <c r="E113" s="1"/>
      <c r="F113" s="10">
        <f t="shared" si="10"/>
        <v>0.16492674416640085</v>
      </c>
      <c r="G113" s="17">
        <f t="shared" si="11"/>
        <v>-3.000000000000016</v>
      </c>
      <c r="H113" s="18">
        <f t="shared" si="12"/>
        <v>-4.8350732558336205</v>
      </c>
    </row>
    <row r="114" spans="1:8" ht="12.75">
      <c r="A114" s="1"/>
      <c r="B114" s="10">
        <f t="shared" si="13"/>
        <v>2.95601953488896</v>
      </c>
      <c r="C114" s="10">
        <f t="shared" si="8"/>
        <v>-0.04398046511103981</v>
      </c>
      <c r="D114" s="10">
        <f t="shared" si="9"/>
        <v>-4.8680586046668815</v>
      </c>
      <c r="E114" s="1"/>
      <c r="F114" s="10">
        <f t="shared" si="10"/>
        <v>0.13194139533311855</v>
      </c>
      <c r="G114" s="17">
        <f t="shared" si="11"/>
        <v>-2.99999999999998</v>
      </c>
      <c r="H114" s="18">
        <f t="shared" si="12"/>
        <v>-4.8680586046668965</v>
      </c>
    </row>
    <row r="115" spans="1:8" ht="12.75">
      <c r="A115" s="1"/>
      <c r="B115" s="10">
        <f t="shared" si="13"/>
        <v>2.964815627911168</v>
      </c>
      <c r="C115" s="10">
        <f t="shared" si="8"/>
        <v>-0.03518437208883185</v>
      </c>
      <c r="D115" s="10">
        <f t="shared" si="9"/>
        <v>-4.8944468837335044</v>
      </c>
      <c r="E115" s="1"/>
      <c r="F115" s="10">
        <f t="shared" si="10"/>
        <v>0.10555311626649555</v>
      </c>
      <c r="G115" s="17">
        <f t="shared" si="11"/>
        <v>-3</v>
      </c>
      <c r="H115" s="18">
        <f t="shared" si="12"/>
        <v>-4.894446883733518</v>
      </c>
    </row>
    <row r="116" spans="1:8" ht="12.75">
      <c r="A116" s="1"/>
      <c r="B116" s="10">
        <f t="shared" si="13"/>
        <v>2.9718525023289346</v>
      </c>
      <c r="C116" s="10">
        <f t="shared" si="8"/>
        <v>-0.02814749767106539</v>
      </c>
      <c r="D116" s="10">
        <f t="shared" si="9"/>
        <v>-4.915557506986804</v>
      </c>
      <c r="E116" s="1"/>
      <c r="F116" s="10">
        <f t="shared" si="10"/>
        <v>0.08444249301319573</v>
      </c>
      <c r="G116" s="17">
        <f t="shared" si="11"/>
        <v>-2.999999999999984</v>
      </c>
      <c r="H116" s="18">
        <f t="shared" si="12"/>
        <v>-4.915557506986814</v>
      </c>
    </row>
    <row r="117" spans="1:8" ht="12.75">
      <c r="A117" s="1"/>
      <c r="B117" s="10">
        <f t="shared" si="13"/>
        <v>2.9774820018631476</v>
      </c>
      <c r="C117" s="10">
        <f t="shared" si="8"/>
        <v>-0.022517998136852402</v>
      </c>
      <c r="D117" s="10">
        <f t="shared" si="9"/>
        <v>-4.932446005589442</v>
      </c>
      <c r="E117" s="1"/>
      <c r="F117" s="10">
        <f t="shared" si="10"/>
        <v>0.06755399441055765</v>
      </c>
      <c r="G117" s="17">
        <f t="shared" si="11"/>
        <v>-3.0000000000000195</v>
      </c>
      <c r="H117" s="18">
        <f t="shared" si="12"/>
        <v>-4.932446005589451</v>
      </c>
    </row>
    <row r="118" spans="1:8" ht="12.75">
      <c r="A118" s="1"/>
      <c r="B118" s="10">
        <f t="shared" si="13"/>
        <v>2.981985601490518</v>
      </c>
      <c r="C118" s="10">
        <f t="shared" si="8"/>
        <v>-0.018014398509481833</v>
      </c>
      <c r="D118" s="10">
        <f t="shared" si="9"/>
        <v>-4.945956804471555</v>
      </c>
      <c r="E118" s="1"/>
      <c r="F118" s="10">
        <f t="shared" si="10"/>
        <v>0.054043195528445054</v>
      </c>
      <c r="G118" s="17">
        <f t="shared" si="11"/>
        <v>-2.999999999999975</v>
      </c>
      <c r="H118" s="18">
        <f t="shared" si="12"/>
        <v>-4.945956804471561</v>
      </c>
    </row>
    <row r="119" spans="1:8" ht="12.75">
      <c r="A119" s="1"/>
      <c r="B119" s="10">
        <f t="shared" si="13"/>
        <v>2.9855884811924147</v>
      </c>
      <c r="C119" s="10">
        <f t="shared" si="8"/>
        <v>-0.014411518807585288</v>
      </c>
      <c r="D119" s="10">
        <f t="shared" si="9"/>
        <v>-4.956765443577243</v>
      </c>
      <c r="E119" s="1"/>
      <c r="F119" s="10">
        <f t="shared" si="10"/>
        <v>0.043234556422756754</v>
      </c>
      <c r="G119" s="17">
        <f t="shared" si="11"/>
        <v>-3.0000000000000617</v>
      </c>
      <c r="H119" s="18">
        <f t="shared" si="12"/>
        <v>-4.9567654435772495</v>
      </c>
    </row>
    <row r="120" spans="1:8" ht="12.75">
      <c r="A120" s="1"/>
      <c r="B120" s="10">
        <f t="shared" si="13"/>
        <v>2.9884707849539316</v>
      </c>
      <c r="C120" s="10">
        <f t="shared" si="8"/>
        <v>-0.011529215046068408</v>
      </c>
      <c r="D120" s="10">
        <f t="shared" si="9"/>
        <v>-4.965412354861794</v>
      </c>
      <c r="E120" s="1"/>
      <c r="F120" s="10">
        <f t="shared" si="10"/>
        <v>0.03458764513820611</v>
      </c>
      <c r="G120" s="17">
        <f t="shared" si="11"/>
        <v>-3.000000000000077</v>
      </c>
      <c r="H120" s="18">
        <f t="shared" si="12"/>
        <v>-4.965412354861799</v>
      </c>
    </row>
    <row r="121" spans="1:8" ht="12.75">
      <c r="A121" s="1"/>
      <c r="B121" s="10">
        <f t="shared" si="13"/>
        <v>2.9907766279631454</v>
      </c>
      <c r="C121" s="10">
        <f t="shared" si="8"/>
        <v>-0.009223372036854638</v>
      </c>
      <c r="D121" s="10">
        <f t="shared" si="9"/>
        <v>-4.9723298838894365</v>
      </c>
      <c r="E121" s="1"/>
      <c r="F121" s="10">
        <f t="shared" si="10"/>
        <v>0.02767011611056347</v>
      </c>
      <c r="G121" s="17">
        <f t="shared" si="11"/>
        <v>-2.999999999999952</v>
      </c>
      <c r="H121" s="18">
        <f t="shared" si="12"/>
        <v>-4.972329883889439</v>
      </c>
    </row>
    <row r="122" spans="1:8" ht="12.75">
      <c r="A122" s="1"/>
      <c r="B122" s="10">
        <f t="shared" si="13"/>
        <v>2.9926213023705164</v>
      </c>
      <c r="C122" s="10">
        <f t="shared" si="8"/>
        <v>-0.0073786976294836215</v>
      </c>
      <c r="D122" s="10">
        <f t="shared" si="9"/>
        <v>-4.97786390711155</v>
      </c>
      <c r="E122" s="1"/>
      <c r="F122" s="10">
        <f t="shared" si="10"/>
        <v>0.02213609288845042</v>
      </c>
      <c r="G122" s="17">
        <f t="shared" si="11"/>
        <v>-2.9999999999999396</v>
      </c>
      <c r="H122" s="18">
        <f t="shared" si="12"/>
        <v>-4.977863907111552</v>
      </c>
    </row>
    <row r="123" spans="1:8" ht="12.75">
      <c r="A123" s="1"/>
      <c r="B123" s="10">
        <f t="shared" si="13"/>
        <v>2.994097041896413</v>
      </c>
      <c r="C123" s="10">
        <f t="shared" si="8"/>
        <v>-0.005902958103586986</v>
      </c>
      <c r="D123" s="10">
        <f t="shared" si="9"/>
        <v>-4.982291125689239</v>
      </c>
      <c r="E123" s="1"/>
      <c r="F123" s="10">
        <f t="shared" si="10"/>
        <v>0.017708874310761402</v>
      </c>
      <c r="G123" s="17">
        <f t="shared" si="11"/>
        <v>-3.000000000000075</v>
      </c>
      <c r="H123" s="18">
        <f t="shared" si="12"/>
        <v>-4.982291125689241</v>
      </c>
    </row>
    <row r="124" spans="1:8" ht="12.75">
      <c r="A124" s="1"/>
      <c r="B124" s="10">
        <f t="shared" si="13"/>
        <v>2.9952776335171305</v>
      </c>
      <c r="C124" s="10">
        <f t="shared" si="8"/>
        <v>-0.0047223664828695</v>
      </c>
      <c r="D124" s="10">
        <f t="shared" si="9"/>
        <v>-4.985832900551392</v>
      </c>
      <c r="E124" s="1"/>
      <c r="F124" s="10">
        <f t="shared" si="10"/>
        <v>0.014167099448608056</v>
      </c>
      <c r="G124" s="17">
        <f t="shared" si="11"/>
        <v>-2.999999999999906</v>
      </c>
      <c r="H124" s="18">
        <f t="shared" si="12"/>
        <v>-4.985832900551393</v>
      </c>
    </row>
    <row r="125" spans="1:8" ht="12.75">
      <c r="A125" s="1"/>
      <c r="B125" s="10">
        <f t="shared" si="13"/>
        <v>2.9962221068137045</v>
      </c>
      <c r="C125" s="10">
        <f t="shared" si="8"/>
        <v>-0.003777893186295511</v>
      </c>
      <c r="D125" s="10">
        <f t="shared" si="9"/>
        <v>-4.988666320441114</v>
      </c>
      <c r="E125" s="1"/>
      <c r="F125" s="10">
        <f t="shared" si="10"/>
        <v>0.01133367955888609</v>
      </c>
      <c r="G125" s="17">
        <f t="shared" si="11"/>
        <v>-2.9999999999998823</v>
      </c>
      <c r="H125" s="18">
        <f t="shared" si="12"/>
        <v>-4.988666320441115</v>
      </c>
    </row>
    <row r="126" spans="1:8" ht="12.75">
      <c r="A126" s="1"/>
      <c r="B126" s="10">
        <f t="shared" si="13"/>
        <v>2.9969776854509638</v>
      </c>
      <c r="C126" s="10">
        <f t="shared" si="8"/>
        <v>-0.0030223145490362313</v>
      </c>
      <c r="D126" s="10">
        <f t="shared" si="9"/>
        <v>-4.99093305635289</v>
      </c>
      <c r="E126" s="1"/>
      <c r="F126" s="10">
        <f t="shared" si="10"/>
        <v>0.009066943647109582</v>
      </c>
      <c r="G126" s="17">
        <f t="shared" si="11"/>
        <v>-3.000000000000294</v>
      </c>
      <c r="H126" s="18">
        <f t="shared" si="12"/>
        <v>-4.990933056352892</v>
      </c>
    </row>
    <row r="127" spans="1:8" ht="12.75">
      <c r="A127" s="1"/>
      <c r="B127" s="10">
        <f t="shared" si="13"/>
        <v>2.997582148360771</v>
      </c>
      <c r="C127" s="10">
        <f t="shared" si="8"/>
        <v>-0.0024178516392288074</v>
      </c>
      <c r="D127" s="10">
        <f t="shared" si="9"/>
        <v>-4.9927464450823145</v>
      </c>
      <c r="E127" s="1"/>
      <c r="F127" s="10">
        <f t="shared" si="10"/>
        <v>0.007253554917685534</v>
      </c>
      <c r="G127" s="31">
        <f t="shared" si="11"/>
        <v>-2.9999999999996327</v>
      </c>
      <c r="H127" s="18">
        <f t="shared" si="12"/>
        <v>-4.9927464450823145</v>
      </c>
    </row>
    <row r="128" spans="1:8" ht="12.75">
      <c r="A128" s="1"/>
      <c r="B128" s="1"/>
      <c r="C128" s="1"/>
      <c r="D128" s="1"/>
      <c r="E128" s="1"/>
      <c r="F128" s="1"/>
      <c r="G128" s="4"/>
      <c r="H128" s="4"/>
    </row>
    <row r="129" spans="1:8" ht="12.75">
      <c r="A129" s="1" t="s">
        <v>13</v>
      </c>
      <c r="B129" s="1"/>
      <c r="C129" s="1"/>
      <c r="D129" s="1"/>
      <c r="E129" s="1"/>
      <c r="F129" s="1"/>
      <c r="G129" s="4"/>
      <c r="H129" s="4"/>
    </row>
    <row r="130" spans="1:8" ht="12.75">
      <c r="A130" s="1"/>
      <c r="B130" s="1"/>
      <c r="C130" s="1"/>
      <c r="D130" s="1"/>
      <c r="E130" s="1"/>
      <c r="F130" s="1"/>
      <c r="G130" s="4"/>
      <c r="H130" s="4"/>
    </row>
    <row r="131" spans="1:8" ht="12.75">
      <c r="A131" s="1"/>
      <c r="B131" s="1"/>
      <c r="C131" s="1"/>
      <c r="D131" s="1"/>
      <c r="E131" s="1"/>
      <c r="F131" s="1"/>
      <c r="G131" s="4"/>
      <c r="H131" s="4"/>
    </row>
    <row r="132" spans="1:8" ht="12.75">
      <c r="A132" s="1"/>
      <c r="B132" s="1"/>
      <c r="C132" s="1"/>
      <c r="D132" s="1"/>
      <c r="E132" s="1"/>
      <c r="F132" s="1"/>
      <c r="G132" s="4"/>
      <c r="H132" s="4"/>
    </row>
    <row r="133" spans="1:8" ht="12.75">
      <c r="A133" s="1"/>
      <c r="B133" s="1"/>
      <c r="C133" s="1"/>
      <c r="D133" s="1"/>
      <c r="E133" s="1"/>
      <c r="F133" s="1"/>
      <c r="G133" s="4"/>
      <c r="H133" s="4"/>
    </row>
    <row r="134" spans="1:8" ht="12.75">
      <c r="A134" s="1"/>
      <c r="B134" s="1"/>
      <c r="C134" s="1"/>
      <c r="D134" s="1"/>
      <c r="E134" s="1"/>
      <c r="F134" s="1"/>
      <c r="G134" s="4"/>
      <c r="H134" s="4"/>
    </row>
    <row r="135" spans="1:8" ht="12.75">
      <c r="A135" s="1"/>
      <c r="B135" s="1"/>
      <c r="C135" s="1"/>
      <c r="D135" s="1"/>
      <c r="E135" s="1"/>
      <c r="F135" s="1"/>
      <c r="G135" s="4"/>
      <c r="H135" s="4"/>
    </row>
    <row r="136" spans="1:8" ht="12.75">
      <c r="A136" s="1"/>
      <c r="B136" s="1"/>
      <c r="C136" s="1"/>
      <c r="D136" s="1"/>
      <c r="E136" s="1"/>
      <c r="F136" s="1"/>
      <c r="G136" s="4"/>
      <c r="H136" s="4"/>
    </row>
    <row r="137" spans="1:8" ht="12.75">
      <c r="A137" s="1"/>
      <c r="B137" s="1"/>
      <c r="C137" s="1"/>
      <c r="D137" s="1"/>
      <c r="E137" s="1"/>
      <c r="F137" s="1"/>
      <c r="G137" s="4"/>
      <c r="H137" s="4"/>
    </row>
    <row r="138" spans="1:8" ht="12.75">
      <c r="A138" s="1"/>
      <c r="B138" s="1"/>
      <c r="C138" s="1"/>
      <c r="D138" s="1"/>
      <c r="E138" s="1"/>
      <c r="F138" s="1"/>
      <c r="G138" s="4"/>
      <c r="H138" s="4"/>
    </row>
    <row r="139" spans="1:8" ht="12.75">
      <c r="A139" s="1"/>
      <c r="B139" s="1"/>
      <c r="C139" s="1"/>
      <c r="D139" s="1"/>
      <c r="E139" s="1"/>
      <c r="F139" s="1"/>
      <c r="G139" s="4"/>
      <c r="H139" s="4"/>
    </row>
    <row r="140" spans="1:8" ht="12.75">
      <c r="A140" s="1"/>
      <c r="B140" s="1"/>
      <c r="C140" s="1"/>
      <c r="D140" s="1"/>
      <c r="E140" s="1"/>
      <c r="F140" s="1"/>
      <c r="G140" s="4"/>
      <c r="H140" s="4"/>
    </row>
    <row r="141" spans="1:8" ht="12.75">
      <c r="A141" s="1"/>
      <c r="B141" s="1"/>
      <c r="C141" s="1"/>
      <c r="D141" s="1"/>
      <c r="E141" s="1"/>
      <c r="F141" s="1"/>
      <c r="G141" s="4"/>
      <c r="H141" s="4"/>
    </row>
    <row r="142" spans="1:8" ht="12.75">
      <c r="A142" s="1"/>
      <c r="B142" s="1"/>
      <c r="C142" s="1"/>
      <c r="D142" s="1"/>
      <c r="E142" s="1"/>
      <c r="F142" s="1"/>
      <c r="G142" s="4"/>
      <c r="H142" s="4"/>
    </row>
    <row r="143" spans="1:8" ht="12.75">
      <c r="A143" s="1"/>
      <c r="B143" s="1"/>
      <c r="C143" s="1"/>
      <c r="D143" s="1"/>
      <c r="E143" s="1"/>
      <c r="F143" s="1"/>
      <c r="G143" s="4"/>
      <c r="H143" s="4"/>
    </row>
    <row r="144" spans="1:8" ht="12.75">
      <c r="A144" s="1"/>
      <c r="B144" s="1"/>
      <c r="C144" s="1"/>
      <c r="D144" s="1"/>
      <c r="E144" s="1"/>
      <c r="F144" s="1"/>
      <c r="G144" s="4"/>
      <c r="H144" s="4"/>
    </row>
    <row r="145" spans="1:8" ht="12.75">
      <c r="A145" s="1"/>
      <c r="B145" s="1"/>
      <c r="C145" s="1"/>
      <c r="D145" s="1"/>
      <c r="E145" s="1"/>
      <c r="F145" s="1"/>
      <c r="G145" s="4"/>
      <c r="H145" s="4"/>
    </row>
    <row r="146" spans="1:8" ht="12.75">
      <c r="A146" s="1"/>
      <c r="B146" s="1"/>
      <c r="C146" s="1"/>
      <c r="D146" s="1"/>
      <c r="E146" s="1"/>
      <c r="F146" s="1"/>
      <c r="G146" s="4"/>
      <c r="H146" s="4"/>
    </row>
    <row r="147" spans="1:8" ht="12.75">
      <c r="A147" s="1"/>
      <c r="B147" s="1"/>
      <c r="C147" s="1"/>
      <c r="D147" s="1"/>
      <c r="E147" s="1"/>
      <c r="F147" s="1"/>
      <c r="G147" s="4"/>
      <c r="H147" s="4"/>
    </row>
    <row r="148" spans="1:8" ht="12.75">
      <c r="A148" s="1"/>
      <c r="B148" s="1"/>
      <c r="C148" s="1"/>
      <c r="D148" s="1"/>
      <c r="E148" s="1"/>
      <c r="F148" s="1"/>
      <c r="G148" s="4"/>
      <c r="H148" s="4"/>
    </row>
    <row r="149" spans="1:8" ht="12.75">
      <c r="A149" s="1"/>
      <c r="B149" s="1"/>
      <c r="C149" s="1"/>
      <c r="D149" s="1"/>
      <c r="E149" s="1"/>
      <c r="F149" s="1"/>
      <c r="G149" s="4"/>
      <c r="H149" s="4"/>
    </row>
    <row r="150" spans="1:8" ht="12.75">
      <c r="A150" s="1"/>
      <c r="B150" s="1"/>
      <c r="C150" s="1"/>
      <c r="D150" s="1"/>
      <c r="E150" s="1"/>
      <c r="F150" s="1"/>
      <c r="G150" s="4"/>
      <c r="H150" s="4"/>
    </row>
    <row r="151" spans="1:8" ht="12.75">
      <c r="A151" s="1"/>
      <c r="B151" s="1"/>
      <c r="C151" s="1"/>
      <c r="D151" s="1"/>
      <c r="E151" s="1"/>
      <c r="F151" s="1"/>
      <c r="G151" s="4"/>
      <c r="H151" s="4"/>
    </row>
    <row r="152" spans="1:8" ht="12.75">
      <c r="A152" s="1"/>
      <c r="B152" s="1"/>
      <c r="C152" s="1"/>
      <c r="D152" s="1"/>
      <c r="E152" s="1"/>
      <c r="F152" s="1"/>
      <c r="G152" s="4"/>
      <c r="H152" s="4"/>
    </row>
    <row r="153" spans="1:8" ht="12.75">
      <c r="A153" s="1"/>
      <c r="B153" s="1"/>
      <c r="C153" s="1"/>
      <c r="D153" s="1"/>
      <c r="E153" s="1"/>
      <c r="F153" s="1"/>
      <c r="G153" s="4"/>
      <c r="H153" s="4"/>
    </row>
    <row r="154" spans="1:8" ht="12.75">
      <c r="A154" s="1"/>
      <c r="B154" s="1"/>
      <c r="C154" s="1"/>
      <c r="D154" s="1"/>
      <c r="E154" s="1"/>
      <c r="F154" s="1"/>
      <c r="G154" s="4"/>
      <c r="H154" s="4"/>
    </row>
    <row r="155" spans="1:8" ht="12.75">
      <c r="A155" s="1"/>
      <c r="B155" s="1"/>
      <c r="C155" s="1"/>
      <c r="D155" s="1"/>
      <c r="E155" s="1"/>
      <c r="F155" s="1"/>
      <c r="G155" s="4"/>
      <c r="H155" s="4"/>
    </row>
    <row r="156" spans="1:8" ht="12.75">
      <c r="A156" s="1"/>
      <c r="B156" s="1"/>
      <c r="C156" s="1"/>
      <c r="D156" s="1"/>
      <c r="E156" s="1"/>
      <c r="F156" s="1"/>
      <c r="G156" s="4"/>
      <c r="H156" s="4"/>
    </row>
    <row r="157" spans="1:8" ht="12.75">
      <c r="A157" s="1" t="s">
        <v>14</v>
      </c>
      <c r="B157" s="1"/>
      <c r="C157" s="1"/>
      <c r="D157" s="1"/>
      <c r="E157" s="1"/>
      <c r="F157" s="1"/>
      <c r="G157" s="4"/>
      <c r="H157" s="4"/>
    </row>
    <row r="158" spans="1:8" ht="12.75">
      <c r="A158" s="1" t="s">
        <v>15</v>
      </c>
      <c r="B158" s="1"/>
      <c r="C158" s="1"/>
      <c r="D158" s="1"/>
      <c r="E158" s="1"/>
      <c r="F158" s="1"/>
      <c r="G158" s="4"/>
      <c r="H158" s="4"/>
    </row>
    <row r="159" spans="1:8" ht="12.75">
      <c r="A159" s="1"/>
      <c r="B159" s="1"/>
      <c r="C159" s="1"/>
      <c r="D159" s="1"/>
      <c r="E159" s="1"/>
      <c r="F159" s="1"/>
      <c r="G159" s="4"/>
      <c r="H159" s="4"/>
    </row>
    <row r="160" spans="1:8" ht="12.75">
      <c r="A160" s="1"/>
      <c r="B160" s="1"/>
      <c r="C160" s="1"/>
      <c r="D160" s="1"/>
      <c r="E160" s="1"/>
      <c r="F160" s="1"/>
      <c r="G160" s="4"/>
      <c r="H160" s="4"/>
    </row>
    <row r="161" spans="1:8" ht="15.75">
      <c r="A161" s="2" t="s">
        <v>16</v>
      </c>
      <c r="B161" s="1"/>
      <c r="C161" s="1"/>
      <c r="D161" s="1"/>
      <c r="E161" s="1"/>
      <c r="F161" s="1"/>
      <c r="G161" s="4"/>
      <c r="H161" s="4"/>
    </row>
    <row r="162" spans="1:8" ht="12.75">
      <c r="A162" s="1"/>
      <c r="B162" s="1"/>
      <c r="C162" s="1"/>
      <c r="D162" s="1"/>
      <c r="E162" s="1"/>
      <c r="F162" s="1"/>
      <c r="G162" s="4"/>
      <c r="H162" s="4"/>
    </row>
    <row r="163" spans="1:8" ht="12.75">
      <c r="A163" s="8" t="s">
        <v>37</v>
      </c>
      <c r="B163" s="1"/>
      <c r="C163" s="1"/>
      <c r="D163" s="1"/>
      <c r="E163" s="1"/>
      <c r="F163" s="1"/>
      <c r="G163" s="4"/>
      <c r="H163" s="4"/>
    </row>
    <row r="164" spans="1:8" ht="12.75">
      <c r="A164" s="8" t="s">
        <v>17</v>
      </c>
      <c r="B164" s="1"/>
      <c r="C164" s="1"/>
      <c r="D164" s="1"/>
      <c r="E164" s="1"/>
      <c r="F164" s="1"/>
      <c r="G164" s="4"/>
      <c r="H164" s="4"/>
    </row>
    <row r="165" spans="1:8" ht="12.75">
      <c r="A165" s="8" t="s">
        <v>18</v>
      </c>
      <c r="B165" s="1"/>
      <c r="C165" s="1"/>
      <c r="D165" s="1"/>
      <c r="E165" s="1"/>
      <c r="F165" s="1"/>
      <c r="G165" s="4"/>
      <c r="H165" s="4"/>
    </row>
    <row r="166" spans="1:8" ht="12.75">
      <c r="A166" s="8" t="s">
        <v>19</v>
      </c>
      <c r="B166" s="1"/>
      <c r="C166" s="1"/>
      <c r="D166" s="1"/>
      <c r="E166" s="1"/>
      <c r="F166" s="1"/>
      <c r="G166" s="4"/>
      <c r="H166" s="4"/>
    </row>
    <row r="167" spans="1:8" ht="12.75">
      <c r="A167" s="1"/>
      <c r="B167" s="1"/>
      <c r="C167" s="1"/>
      <c r="D167" s="1"/>
      <c r="E167" s="1"/>
      <c r="F167" s="1"/>
      <c r="G167" s="4"/>
      <c r="H167" s="4"/>
    </row>
    <row r="168" spans="1:8" ht="12.75">
      <c r="A168" s="9" t="s">
        <v>0</v>
      </c>
      <c r="B168" s="1"/>
      <c r="C168" s="1"/>
      <c r="D168" s="1"/>
      <c r="E168" s="1"/>
      <c r="F168" s="1"/>
      <c r="G168" s="4"/>
      <c r="H168" s="4"/>
    </row>
    <row r="169" spans="1:8" ht="12.75">
      <c r="A169" s="1"/>
      <c r="B169" s="1"/>
      <c r="C169" s="1"/>
      <c r="D169" s="1"/>
      <c r="E169" s="1"/>
      <c r="F169" s="1"/>
      <c r="G169" s="4"/>
      <c r="H169" s="4"/>
    </row>
    <row r="170" spans="1:8" ht="12.75">
      <c r="A170" s="1"/>
      <c r="B170" s="1"/>
      <c r="C170" s="1"/>
      <c r="D170" s="1"/>
      <c r="E170" s="1"/>
      <c r="F170" s="1"/>
      <c r="G170" s="4"/>
      <c r="H170" s="4"/>
    </row>
    <row r="171" spans="1:8" ht="12.75">
      <c r="A171" s="1"/>
      <c r="B171" s="1"/>
      <c r="C171" s="1"/>
      <c r="D171" s="1"/>
      <c r="E171" s="1"/>
      <c r="F171" s="1"/>
      <c r="G171" s="4"/>
      <c r="H171" s="4"/>
    </row>
    <row r="172" spans="1:8" ht="12.75">
      <c r="A172" s="1"/>
      <c r="B172" s="1"/>
      <c r="C172" s="1"/>
      <c r="D172" s="1"/>
      <c r="E172" s="1"/>
      <c r="F172" s="1"/>
      <c r="G172" s="4"/>
      <c r="H172" s="4"/>
    </row>
    <row r="173" spans="1:8" ht="12.75">
      <c r="A173" s="1"/>
      <c r="B173" s="1"/>
      <c r="C173" s="1"/>
      <c r="D173" s="1"/>
      <c r="E173" s="1"/>
      <c r="F173" s="1"/>
      <c r="G173" s="4"/>
      <c r="H173" s="4"/>
    </row>
    <row r="174" spans="1:8" ht="12.75">
      <c r="A174" s="1"/>
      <c r="B174" s="1"/>
      <c r="C174" s="1"/>
      <c r="D174" s="1"/>
      <c r="E174" s="1"/>
      <c r="F174" s="1"/>
      <c r="G174" s="4"/>
      <c r="H174" s="4"/>
    </row>
    <row r="175" spans="1:8" ht="12.75">
      <c r="A175" s="1" t="s">
        <v>20</v>
      </c>
      <c r="B175" s="1"/>
      <c r="C175" s="1"/>
      <c r="D175" s="1"/>
      <c r="E175" s="1"/>
      <c r="F175" s="1"/>
      <c r="G175" s="4"/>
      <c r="H175" s="4"/>
    </row>
    <row r="176" spans="1:8" ht="12.75">
      <c r="A176" s="1"/>
      <c r="B176" s="1"/>
      <c r="C176" s="1"/>
      <c r="D176" s="1"/>
      <c r="E176" s="1"/>
      <c r="F176" s="1"/>
      <c r="G176" s="4"/>
      <c r="H176" s="4"/>
    </row>
    <row r="177" spans="1:8" ht="12.75">
      <c r="A177" s="1"/>
      <c r="B177" s="1"/>
      <c r="C177" s="1"/>
      <c r="D177" s="1"/>
      <c r="E177" s="1"/>
      <c r="F177" s="1"/>
      <c r="G177" s="4"/>
      <c r="H177" s="4"/>
    </row>
    <row r="178" spans="1:8" ht="12.75">
      <c r="A178" s="1"/>
      <c r="B178" s="1"/>
      <c r="C178" s="1"/>
      <c r="D178" s="1"/>
      <c r="E178" s="1"/>
      <c r="F178" s="1"/>
      <c r="G178" s="4"/>
      <c r="H178" s="4"/>
    </row>
    <row r="179" spans="1:8" ht="12.75">
      <c r="A179" s="1"/>
      <c r="B179" s="1"/>
      <c r="C179" s="1"/>
      <c r="D179" s="1"/>
      <c r="E179" s="1"/>
      <c r="F179" s="1"/>
      <c r="G179" s="4"/>
      <c r="H179" s="4"/>
    </row>
    <row r="180" spans="1:8" ht="12.75">
      <c r="A180" s="1"/>
      <c r="B180" s="1"/>
      <c r="C180" s="1"/>
      <c r="D180" s="1"/>
      <c r="E180" s="1"/>
      <c r="F180" s="1"/>
      <c r="G180" s="4"/>
      <c r="H180" s="4"/>
    </row>
    <row r="181" spans="1:8" ht="12.75">
      <c r="A181" s="1"/>
      <c r="B181" s="1"/>
      <c r="C181" s="1"/>
      <c r="D181" s="1"/>
      <c r="E181" s="1"/>
      <c r="F181" s="1"/>
      <c r="G181" s="4"/>
      <c r="H181" s="4"/>
    </row>
    <row r="182" spans="1:8" ht="12.75">
      <c r="A182" s="1"/>
      <c r="B182" s="1"/>
      <c r="C182" s="1"/>
      <c r="D182" s="1"/>
      <c r="E182" s="1"/>
      <c r="F182" s="1"/>
      <c r="G182" s="4"/>
      <c r="H182" s="4"/>
    </row>
    <row r="183" spans="1:8" ht="12.75">
      <c r="A183" s="1"/>
      <c r="B183" s="1"/>
      <c r="C183" s="1"/>
      <c r="D183" s="1"/>
      <c r="E183" s="1"/>
      <c r="F183" s="1"/>
      <c r="G183" s="4"/>
      <c r="H183" s="4"/>
    </row>
    <row r="184" spans="1:8" ht="12.75">
      <c r="A184" s="1" t="s">
        <v>21</v>
      </c>
      <c r="B184" s="1"/>
      <c r="C184" s="1"/>
      <c r="D184" s="1"/>
      <c r="E184" s="1"/>
      <c r="F184" s="1"/>
      <c r="G184" s="4"/>
      <c r="H184" s="4"/>
    </row>
    <row r="185" spans="1:8" ht="12.75">
      <c r="A185" s="1"/>
      <c r="B185" s="1"/>
      <c r="C185" s="1"/>
      <c r="D185" s="1"/>
      <c r="E185" s="1"/>
      <c r="F185" s="1"/>
      <c r="G185" s="4"/>
      <c r="H185" s="4"/>
    </row>
    <row r="186" spans="1:8" ht="12.75">
      <c r="A186" s="1"/>
      <c r="B186" s="1"/>
      <c r="C186" s="1"/>
      <c r="D186" s="1"/>
      <c r="E186" s="1"/>
      <c r="F186" s="1"/>
      <c r="G186" s="4"/>
      <c r="H186" s="4"/>
    </row>
    <row r="187" spans="1:8" ht="12.75">
      <c r="A187" s="1"/>
      <c r="B187" s="1"/>
      <c r="C187" s="1"/>
      <c r="D187" s="1"/>
      <c r="E187" s="1"/>
      <c r="F187" s="1"/>
      <c r="G187" s="4"/>
      <c r="H187" s="4"/>
    </row>
    <row r="188" spans="1:8" ht="12.75">
      <c r="A188" s="1"/>
      <c r="B188" s="1"/>
      <c r="C188" s="1"/>
      <c r="D188" s="1"/>
      <c r="E188" s="1"/>
      <c r="F188" s="1"/>
      <c r="G188" s="4"/>
      <c r="H188" s="4"/>
    </row>
    <row r="189" spans="1:8" ht="12.75">
      <c r="A189" s="1"/>
      <c r="B189" s="1"/>
      <c r="C189" s="1"/>
      <c r="D189" s="1"/>
      <c r="E189" s="1"/>
      <c r="F189" s="1"/>
      <c r="G189" s="4"/>
      <c r="H189" s="4"/>
    </row>
    <row r="190" spans="1:8" ht="12.75">
      <c r="A190" s="1"/>
      <c r="B190" s="1"/>
      <c r="C190" s="1"/>
      <c r="D190" s="1"/>
      <c r="E190" s="1"/>
      <c r="F190" s="1"/>
      <c r="G190" s="4"/>
      <c r="H190" s="4"/>
    </row>
    <row r="191" spans="1:8" ht="12.75">
      <c r="A191" s="1" t="s">
        <v>25</v>
      </c>
      <c r="B191" s="1"/>
      <c r="C191" s="1"/>
      <c r="D191" s="1"/>
      <c r="E191" s="1"/>
      <c r="F191" s="1"/>
      <c r="G191" s="4"/>
      <c r="H191" s="4"/>
    </row>
    <row r="192" spans="1:8" ht="12.75">
      <c r="A192" s="1" t="s">
        <v>48</v>
      </c>
      <c r="B192" s="1"/>
      <c r="C192" s="1"/>
      <c r="D192" s="1"/>
      <c r="E192" s="1"/>
      <c r="F192" s="1"/>
      <c r="G192" s="4"/>
      <c r="H192" s="4"/>
    </row>
    <row r="193" spans="1:8" ht="12.75">
      <c r="A193" s="11" t="s">
        <v>49</v>
      </c>
      <c r="B193" s="4"/>
      <c r="C193" s="4"/>
      <c r="D193" s="4"/>
      <c r="E193" s="4"/>
      <c r="F193" s="1"/>
      <c r="G193" s="4"/>
      <c r="H193" s="4"/>
    </row>
    <row r="194" spans="1:8" ht="12.75">
      <c r="A194" s="11" t="s">
        <v>31</v>
      </c>
      <c r="B194" s="4"/>
      <c r="C194" s="4"/>
      <c r="D194" s="4"/>
      <c r="E194" s="4"/>
      <c r="F194" s="1"/>
      <c r="G194" s="4"/>
      <c r="H194" s="4"/>
    </row>
    <row r="195" spans="1:8" ht="12.75">
      <c r="A195" s="1"/>
      <c r="B195" s="1"/>
      <c r="C195" s="1"/>
      <c r="D195" s="1"/>
      <c r="E195" s="1"/>
      <c r="F195" s="1"/>
      <c r="G195" s="1"/>
      <c r="H195" s="4"/>
    </row>
    <row r="196" spans="1:8" ht="12.75">
      <c r="A196" s="4" t="s">
        <v>8</v>
      </c>
      <c r="B196" s="4" t="s">
        <v>22</v>
      </c>
      <c r="C196" s="4" t="s">
        <v>23</v>
      </c>
      <c r="D196" s="4"/>
      <c r="E196" s="4" t="s">
        <v>24</v>
      </c>
      <c r="F196" s="1"/>
      <c r="G196" s="4"/>
      <c r="H196" s="4"/>
    </row>
    <row r="197" spans="1:8" ht="12.75">
      <c r="A197" s="4">
        <v>333.3333322736949</v>
      </c>
      <c r="B197" s="4">
        <v>200.00000063578298</v>
      </c>
      <c r="C197" s="10">
        <f>A197*B197</f>
        <v>66666.66666666664</v>
      </c>
      <c r="D197" s="4"/>
      <c r="E197" s="10">
        <f>3*A197+5*B197</f>
        <v>1999.9999999999995</v>
      </c>
      <c r="F197" s="1"/>
      <c r="G197" s="4"/>
      <c r="H197" s="4"/>
    </row>
    <row r="198" spans="1:8" ht="12.75">
      <c r="A198" s="1"/>
      <c r="B198" s="1"/>
      <c r="C198" s="1"/>
      <c r="D198" s="1"/>
      <c r="E198" s="1"/>
      <c r="F198" s="1"/>
      <c r="G198" s="4"/>
      <c r="H198" s="4"/>
    </row>
    <row r="199" spans="1:8" ht="12.75">
      <c r="A199" s="1" t="s">
        <v>26</v>
      </c>
      <c r="B199" s="1"/>
      <c r="C199" s="1"/>
      <c r="D199" s="1"/>
      <c r="E199" s="1"/>
      <c r="F199" s="1"/>
      <c r="G199" s="4"/>
      <c r="H199" s="4"/>
    </row>
    <row r="200" spans="1:8" ht="12.75">
      <c r="A200" s="1"/>
      <c r="B200" s="1"/>
      <c r="C200" s="1"/>
      <c r="D200" s="1"/>
      <c r="E200" s="1"/>
      <c r="F200" s="1"/>
      <c r="G200" s="4"/>
      <c r="H200" s="4"/>
    </row>
    <row r="201" spans="1:8" ht="17.25">
      <c r="A201" s="19" t="s">
        <v>50</v>
      </c>
      <c r="B201" s="20"/>
      <c r="C201" s="20"/>
      <c r="D201" s="20"/>
      <c r="E201" s="20"/>
      <c r="F201" s="20"/>
      <c r="G201" s="20"/>
      <c r="H201" s="20"/>
    </row>
    <row r="202" spans="1:8" ht="17.25">
      <c r="A202" s="21" t="s">
        <v>27</v>
      </c>
      <c r="B202" s="22"/>
      <c r="C202" s="22"/>
      <c r="D202" s="22"/>
      <c r="E202" s="22"/>
      <c r="F202" s="22"/>
      <c r="G202" s="22"/>
      <c r="H202" s="22"/>
    </row>
    <row r="203" spans="1:8" ht="17.25">
      <c r="A203" s="21" t="s">
        <v>51</v>
      </c>
      <c r="B203" s="22"/>
      <c r="C203" s="22"/>
      <c r="D203" s="22"/>
      <c r="E203" s="22"/>
      <c r="F203" s="22"/>
      <c r="G203" s="22"/>
      <c r="H203" s="22"/>
    </row>
    <row r="204" spans="1:8" ht="17.25">
      <c r="A204" s="21" t="s">
        <v>52</v>
      </c>
      <c r="B204" s="22"/>
      <c r="C204" s="22"/>
      <c r="D204" s="22"/>
      <c r="E204" s="22"/>
      <c r="F204" s="22"/>
      <c r="G204" s="22"/>
      <c r="H204" s="22"/>
    </row>
    <row r="205" spans="1:8" ht="17.25">
      <c r="A205" s="21" t="s">
        <v>28</v>
      </c>
      <c r="B205" s="22"/>
      <c r="C205" s="22"/>
      <c r="D205" s="22"/>
      <c r="E205" s="22"/>
      <c r="F205" s="22"/>
      <c r="G205" s="22"/>
      <c r="H205" s="22"/>
    </row>
    <row r="206" spans="1:8" ht="17.25">
      <c r="A206" s="21" t="s">
        <v>53</v>
      </c>
      <c r="B206" s="22"/>
      <c r="C206" s="22"/>
      <c r="D206" s="22"/>
      <c r="E206" s="22"/>
      <c r="F206" s="22"/>
      <c r="G206" s="22"/>
      <c r="H206" s="22"/>
    </row>
    <row r="207" spans="1:8" ht="17.25">
      <c r="A207" s="21" t="s">
        <v>54</v>
      </c>
      <c r="B207" s="22"/>
      <c r="C207" s="22"/>
      <c r="D207" s="22"/>
      <c r="E207" s="22"/>
      <c r="F207" s="22"/>
      <c r="G207" s="22"/>
      <c r="H207" s="22"/>
    </row>
    <row r="208" spans="7:8" ht="12.75">
      <c r="G208" s="23"/>
      <c r="H208" s="23"/>
    </row>
    <row r="209" spans="1:8" ht="12.75">
      <c r="A209" s="24" t="s">
        <v>29</v>
      </c>
      <c r="B209" s="24"/>
      <c r="C209" s="24"/>
      <c r="D209" s="24"/>
      <c r="E209" s="24"/>
      <c r="F209" s="24"/>
      <c r="G209" s="25"/>
      <c r="H209" s="25"/>
    </row>
    <row r="210" spans="1:8" ht="12.75">
      <c r="A210" s="24" t="s">
        <v>30</v>
      </c>
      <c r="B210" s="24"/>
      <c r="C210" s="24"/>
      <c r="D210" s="24"/>
      <c r="E210" s="24"/>
      <c r="F210" s="24"/>
      <c r="G210" s="25"/>
      <c r="H210" s="25"/>
    </row>
    <row r="211" spans="1:8" ht="12.75">
      <c r="A211" s="22"/>
      <c r="B211" s="22"/>
      <c r="C211" s="22"/>
      <c r="D211" s="22"/>
      <c r="E211" s="22"/>
      <c r="F211" s="22"/>
      <c r="G211" s="25"/>
      <c r="H211" s="25"/>
    </row>
    <row r="212" spans="1:8" ht="12.75">
      <c r="A212" s="26" t="s">
        <v>0</v>
      </c>
      <c r="B212" s="22"/>
      <c r="C212" s="22"/>
      <c r="D212" s="22"/>
      <c r="E212" s="22"/>
      <c r="F212" s="22"/>
      <c r="G212" s="25"/>
      <c r="H212" s="25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4:8" ht="12.75">
      <c r="D218" t="s">
        <v>21</v>
      </c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1:8" ht="12.75">
      <c r="A224" t="s">
        <v>32</v>
      </c>
      <c r="G224" s="23"/>
      <c r="H224" s="23"/>
    </row>
    <row r="225" spans="1:8" ht="12.75">
      <c r="A225" t="s">
        <v>33</v>
      </c>
      <c r="G225" s="23"/>
      <c r="H225" s="23"/>
    </row>
    <row r="226" spans="1:8" ht="12.75">
      <c r="A226" t="s">
        <v>34</v>
      </c>
      <c r="G226" s="23"/>
      <c r="H226" s="23"/>
    </row>
    <row r="227" spans="1:8" ht="12.75">
      <c r="A227" t="s">
        <v>35</v>
      </c>
      <c r="G227" s="23"/>
      <c r="H227" s="23"/>
    </row>
    <row r="228" spans="7:8" ht="12.75">
      <c r="G228" s="23"/>
      <c r="H228" s="23"/>
    </row>
    <row r="229" spans="1:8" ht="12.75">
      <c r="A229" s="23" t="s">
        <v>8</v>
      </c>
      <c r="B229" s="23" t="s">
        <v>36</v>
      </c>
      <c r="G229" s="23"/>
      <c r="H229" s="23"/>
    </row>
    <row r="230" spans="1:8" ht="12.75">
      <c r="A230" s="27">
        <v>1</v>
      </c>
      <c r="B230" s="23">
        <f>400*A230-(3/5)*A230^2</f>
        <v>399.4</v>
      </c>
      <c r="C230" s="23"/>
      <c r="G230" s="23"/>
      <c r="H230" s="23"/>
    </row>
    <row r="231" spans="1:8" ht="12.75">
      <c r="A231" s="27">
        <f>A230+20</f>
        <v>21</v>
      </c>
      <c r="B231" s="23">
        <f aca="true" t="shared" si="14" ref="B231:B263">400*A231-(3/5)*A231^2</f>
        <v>8135.4</v>
      </c>
      <c r="C231" s="23"/>
      <c r="G231" s="23"/>
      <c r="H231" s="23"/>
    </row>
    <row r="232" spans="1:8" ht="12.75">
      <c r="A232" s="27">
        <f aca="true" t="shared" si="15" ref="A232:A263">A231+20</f>
        <v>41</v>
      </c>
      <c r="B232" s="23">
        <f t="shared" si="14"/>
        <v>15391.4</v>
      </c>
      <c r="C232" s="23"/>
      <c r="G232" s="23"/>
      <c r="H232" s="23"/>
    </row>
    <row r="233" spans="1:8" ht="12.75">
      <c r="A233" s="27">
        <f t="shared" si="15"/>
        <v>61</v>
      </c>
      <c r="B233" s="23">
        <f t="shared" si="14"/>
        <v>22167.4</v>
      </c>
      <c r="C233" s="23"/>
      <c r="G233" s="23"/>
      <c r="H233" s="23"/>
    </row>
    <row r="234" spans="1:8" ht="12.75">
      <c r="A234" s="27">
        <f t="shared" si="15"/>
        <v>81</v>
      </c>
      <c r="B234" s="23">
        <f t="shared" si="14"/>
        <v>28463.4</v>
      </c>
      <c r="C234" s="23"/>
      <c r="G234" s="23"/>
      <c r="H234" s="23"/>
    </row>
    <row r="235" spans="1:8" ht="12.75">
      <c r="A235" s="27">
        <f t="shared" si="15"/>
        <v>101</v>
      </c>
      <c r="B235" s="23">
        <f t="shared" si="14"/>
        <v>34279.4</v>
      </c>
      <c r="C235" s="23"/>
      <c r="G235" s="23"/>
      <c r="H235" s="23"/>
    </row>
    <row r="236" spans="1:8" ht="12.75">
      <c r="A236" s="27">
        <f t="shared" si="15"/>
        <v>121</v>
      </c>
      <c r="B236" s="23">
        <f t="shared" si="14"/>
        <v>39615.4</v>
      </c>
      <c r="C236" s="23"/>
      <c r="G236" s="23"/>
      <c r="H236" s="23"/>
    </row>
    <row r="237" spans="1:8" ht="12.75">
      <c r="A237" s="27">
        <f t="shared" si="15"/>
        <v>141</v>
      </c>
      <c r="B237" s="23">
        <f t="shared" si="14"/>
        <v>44471.4</v>
      </c>
      <c r="C237" s="23"/>
      <c r="G237" s="23"/>
      <c r="H237" s="23"/>
    </row>
    <row r="238" spans="1:8" ht="12.75">
      <c r="A238" s="27">
        <f t="shared" si="15"/>
        <v>161</v>
      </c>
      <c r="B238" s="23">
        <f t="shared" si="14"/>
        <v>48847.4</v>
      </c>
      <c r="C238" s="23"/>
      <c r="G238" s="23"/>
      <c r="H238" s="23"/>
    </row>
    <row r="239" spans="1:8" ht="12.75">
      <c r="A239" s="27">
        <f t="shared" si="15"/>
        <v>181</v>
      </c>
      <c r="B239" s="23">
        <f t="shared" si="14"/>
        <v>52743.4</v>
      </c>
      <c r="C239" s="23"/>
      <c r="G239" s="23"/>
      <c r="H239" s="23"/>
    </row>
    <row r="240" spans="1:8" ht="12.75">
      <c r="A240" s="27">
        <f t="shared" si="15"/>
        <v>201</v>
      </c>
      <c r="B240" s="23">
        <f t="shared" si="14"/>
        <v>56159.4</v>
      </c>
      <c r="C240" s="23"/>
      <c r="G240" s="23"/>
      <c r="H240" s="23"/>
    </row>
    <row r="241" spans="1:8" ht="12.75">
      <c r="A241" s="27">
        <f t="shared" si="15"/>
        <v>221</v>
      </c>
      <c r="B241" s="23">
        <f t="shared" si="14"/>
        <v>59095.4</v>
      </c>
      <c r="G241" s="23"/>
      <c r="H241" s="23"/>
    </row>
    <row r="242" spans="1:8" ht="12.75">
      <c r="A242" s="27">
        <f t="shared" si="15"/>
        <v>241</v>
      </c>
      <c r="B242" s="23">
        <f t="shared" si="14"/>
        <v>61551.4</v>
      </c>
      <c r="G242" s="23"/>
      <c r="H242" s="23"/>
    </row>
    <row r="243" spans="1:8" ht="12.75">
      <c r="A243" s="27">
        <f t="shared" si="15"/>
        <v>261</v>
      </c>
      <c r="B243" s="23">
        <f t="shared" si="14"/>
        <v>63527.4</v>
      </c>
      <c r="G243" s="23"/>
      <c r="H243" s="23"/>
    </row>
    <row r="244" spans="1:8" ht="12.75">
      <c r="A244" s="27">
        <f t="shared" si="15"/>
        <v>281</v>
      </c>
      <c r="B244" s="23">
        <f t="shared" si="14"/>
        <v>65023.4</v>
      </c>
      <c r="G244" s="23"/>
      <c r="H244" s="23"/>
    </row>
    <row r="245" spans="1:8" ht="12.75">
      <c r="A245" s="27">
        <f t="shared" si="15"/>
        <v>301</v>
      </c>
      <c r="B245" s="23">
        <f t="shared" si="14"/>
        <v>66039.4</v>
      </c>
      <c r="G245" s="23"/>
      <c r="H245" s="23"/>
    </row>
    <row r="246" spans="1:8" ht="12.75">
      <c r="A246" s="27">
        <f t="shared" si="15"/>
        <v>321</v>
      </c>
      <c r="B246" s="23">
        <f t="shared" si="14"/>
        <v>66575.4</v>
      </c>
      <c r="G246" s="23"/>
      <c r="H246" s="23"/>
    </row>
    <row r="247" spans="1:8" ht="12.75">
      <c r="A247" s="27">
        <f t="shared" si="15"/>
        <v>341</v>
      </c>
      <c r="B247" s="23">
        <f t="shared" si="14"/>
        <v>66631.40000000001</v>
      </c>
      <c r="G247" s="23"/>
      <c r="H247" s="23"/>
    </row>
    <row r="248" spans="1:8" ht="12.75">
      <c r="A248" s="27">
        <f t="shared" si="15"/>
        <v>361</v>
      </c>
      <c r="B248" s="23">
        <f t="shared" si="14"/>
        <v>66207.40000000001</v>
      </c>
      <c r="G248" s="23"/>
      <c r="H248" s="23"/>
    </row>
    <row r="249" spans="1:8" ht="12.75">
      <c r="A249" s="27">
        <f>A248+20</f>
        <v>381</v>
      </c>
      <c r="B249" s="23">
        <f t="shared" si="14"/>
        <v>65303.40000000001</v>
      </c>
      <c r="G249" s="23"/>
      <c r="H249" s="23"/>
    </row>
    <row r="250" spans="1:8" ht="12.75">
      <c r="A250" s="27">
        <f t="shared" si="15"/>
        <v>401</v>
      </c>
      <c r="B250" s="23">
        <f t="shared" si="14"/>
        <v>63919.40000000001</v>
      </c>
      <c r="G250" s="23"/>
      <c r="H250" s="23"/>
    </row>
    <row r="251" spans="1:8" ht="12.75">
      <c r="A251" s="27">
        <f t="shared" si="15"/>
        <v>421</v>
      </c>
      <c r="B251" s="23">
        <f t="shared" si="14"/>
        <v>62055.40000000001</v>
      </c>
      <c r="G251" s="23"/>
      <c r="H251" s="23"/>
    </row>
    <row r="252" spans="1:8" ht="12.75">
      <c r="A252" s="27">
        <f t="shared" si="15"/>
        <v>441</v>
      </c>
      <c r="B252" s="23">
        <f t="shared" si="14"/>
        <v>59711.40000000001</v>
      </c>
      <c r="G252" s="23"/>
      <c r="H252" s="23"/>
    </row>
    <row r="253" spans="1:8" ht="12.75">
      <c r="A253" s="27">
        <f t="shared" si="15"/>
        <v>461</v>
      </c>
      <c r="B253" s="23">
        <f t="shared" si="14"/>
        <v>56887.40000000001</v>
      </c>
      <c r="G253" s="23"/>
      <c r="H253" s="23"/>
    </row>
    <row r="254" spans="1:8" ht="12.75">
      <c r="A254" s="27">
        <f t="shared" si="15"/>
        <v>481</v>
      </c>
      <c r="B254" s="23">
        <f t="shared" si="14"/>
        <v>53583.399999999994</v>
      </c>
      <c r="G254" s="23"/>
      <c r="H254" s="23"/>
    </row>
    <row r="255" spans="1:8" ht="12.75">
      <c r="A255" s="27">
        <f t="shared" si="15"/>
        <v>501</v>
      </c>
      <c r="B255" s="23">
        <f t="shared" si="14"/>
        <v>49799.399999999994</v>
      </c>
      <c r="G255" s="23"/>
      <c r="H255" s="23"/>
    </row>
    <row r="256" spans="1:8" ht="12.75">
      <c r="A256" s="27">
        <f t="shared" si="15"/>
        <v>521</v>
      </c>
      <c r="B256" s="23">
        <f t="shared" si="14"/>
        <v>45535.399999999994</v>
      </c>
      <c r="G256" s="23"/>
      <c r="H256" s="23"/>
    </row>
    <row r="257" spans="1:8" ht="12.75">
      <c r="A257" s="27">
        <f t="shared" si="15"/>
        <v>541</v>
      </c>
      <c r="B257" s="23">
        <f t="shared" si="14"/>
        <v>40791.399999999994</v>
      </c>
      <c r="G257" s="23"/>
      <c r="H257" s="23"/>
    </row>
    <row r="258" spans="1:8" ht="12.75">
      <c r="A258" s="27">
        <f t="shared" si="15"/>
        <v>561</v>
      </c>
      <c r="B258" s="23">
        <f t="shared" si="14"/>
        <v>35567.399999999994</v>
      </c>
      <c r="G258" s="23"/>
      <c r="H258" s="23"/>
    </row>
    <row r="259" spans="1:8" ht="12.75">
      <c r="A259" s="27">
        <f t="shared" si="15"/>
        <v>581</v>
      </c>
      <c r="B259" s="23">
        <f t="shared" si="14"/>
        <v>29863.399999999994</v>
      </c>
      <c r="G259" s="23"/>
      <c r="H259" s="23"/>
    </row>
    <row r="260" spans="1:8" ht="12.75">
      <c r="A260" s="27">
        <f t="shared" si="15"/>
        <v>601</v>
      </c>
      <c r="B260" s="23">
        <f t="shared" si="14"/>
        <v>23679.399999999994</v>
      </c>
      <c r="G260" s="23"/>
      <c r="H260" s="23"/>
    </row>
    <row r="261" spans="1:8" ht="12.75">
      <c r="A261" s="27">
        <f t="shared" si="15"/>
        <v>621</v>
      </c>
      <c r="B261" s="23">
        <f t="shared" si="14"/>
        <v>17015.399999999994</v>
      </c>
      <c r="G261" s="23"/>
      <c r="H261" s="23"/>
    </row>
    <row r="262" spans="1:8" ht="12.75">
      <c r="A262" s="27">
        <f t="shared" si="15"/>
        <v>641</v>
      </c>
      <c r="B262" s="23">
        <f t="shared" si="14"/>
        <v>9871.400000000023</v>
      </c>
      <c r="G262" s="23"/>
      <c r="H262" s="23"/>
    </row>
    <row r="263" spans="1:8" ht="12.75">
      <c r="A263" s="27">
        <f t="shared" si="15"/>
        <v>661</v>
      </c>
      <c r="B263" s="23">
        <f t="shared" si="14"/>
        <v>2247.4000000000233</v>
      </c>
      <c r="G263" s="23"/>
      <c r="H263" s="23"/>
    </row>
    <row r="264" spans="1:8" ht="12.75">
      <c r="A264" s="23"/>
      <c r="G264" s="23"/>
      <c r="H264" s="23"/>
    </row>
    <row r="265" spans="1:8" ht="12.75">
      <c r="A265" s="23"/>
      <c r="G265" s="23"/>
      <c r="H265" s="23"/>
    </row>
    <row r="266" spans="1:8" ht="12.75">
      <c r="A266" s="23"/>
      <c r="G266" s="23"/>
      <c r="H266" s="23"/>
    </row>
    <row r="267" spans="1:8" ht="12.75">
      <c r="A267" s="23"/>
      <c r="G267" s="23"/>
      <c r="H267" s="23"/>
    </row>
    <row r="268" spans="1:8" ht="12.75">
      <c r="A268" s="23"/>
      <c r="G268" s="23"/>
      <c r="H268" s="23"/>
    </row>
    <row r="269" spans="1:8" ht="12.75">
      <c r="A269" s="23"/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11" ht="12.75">
      <c r="G272" s="23"/>
      <c r="H272" s="23"/>
      <c r="K272" t="s">
        <v>60</v>
      </c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1:8" ht="15.75">
      <c r="A284" s="28"/>
      <c r="B284" s="28"/>
      <c r="C284" s="28"/>
      <c r="D284" s="28"/>
      <c r="E284" s="28"/>
      <c r="F284" s="28"/>
      <c r="G284" s="23"/>
      <c r="H284" s="23"/>
    </row>
    <row r="285" ht="15.75">
      <c r="A285" s="28" t="s">
        <v>55</v>
      </c>
    </row>
    <row r="286" spans="1:2" ht="15.75">
      <c r="A286" s="28" t="s">
        <v>56</v>
      </c>
      <c r="B286" s="28"/>
    </row>
    <row r="287" spans="1:2" ht="15.75">
      <c r="A287" s="28"/>
      <c r="B287" s="28"/>
    </row>
    <row r="288" ht="12.75">
      <c r="A288" t="s">
        <v>57</v>
      </c>
    </row>
    <row r="294" ht="12.75">
      <c r="A294" t="s">
        <v>58</v>
      </c>
    </row>
    <row r="296" spans="1:8" ht="12.75">
      <c r="A296" s="8" t="s">
        <v>62</v>
      </c>
      <c r="B296" s="1"/>
      <c r="C296" s="1"/>
      <c r="D296" s="1"/>
      <c r="E296" s="1"/>
      <c r="F296" s="1"/>
      <c r="G296" s="1"/>
      <c r="H296" s="1"/>
    </row>
    <row r="297" spans="1:8" ht="12.75">
      <c r="A297" s="8" t="s">
        <v>59</v>
      </c>
      <c r="B297" s="8"/>
      <c r="C297" s="8"/>
      <c r="D297" s="8"/>
      <c r="E297" s="8"/>
      <c r="F297" s="8"/>
      <c r="G297" s="8"/>
      <c r="H297" s="8"/>
    </row>
    <row r="298" ht="12.75">
      <c r="A298" s="32" t="s">
        <v>61</v>
      </c>
    </row>
    <row r="299" spans="1:8" ht="12.75">
      <c r="A299" s="8" t="s">
        <v>63</v>
      </c>
      <c r="B299" s="8"/>
      <c r="C299" s="8"/>
      <c r="D299" s="8"/>
      <c r="E299" s="8"/>
      <c r="F299" s="8"/>
      <c r="G299" s="8"/>
      <c r="H299" s="8"/>
    </row>
    <row r="300" spans="1:8" ht="12.75">
      <c r="A300" s="8" t="s">
        <v>64</v>
      </c>
      <c r="B300" s="8"/>
      <c r="C300" s="8"/>
      <c r="D300" s="8"/>
      <c r="E300" s="8"/>
      <c r="F300" s="8"/>
      <c r="G300" s="8"/>
      <c r="H300" s="8"/>
    </row>
    <row r="301" spans="1:8" ht="12.75">
      <c r="A301" s="8" t="s">
        <v>65</v>
      </c>
      <c r="B301" s="1"/>
      <c r="C301" s="1"/>
      <c r="D301" s="1"/>
      <c r="E301" s="1"/>
      <c r="F301" s="1"/>
      <c r="G301" s="1"/>
      <c r="H301" s="1"/>
    </row>
    <row r="303" spans="1:8" ht="12.75">
      <c r="A303" s="4" t="s">
        <v>1</v>
      </c>
      <c r="B303" s="4" t="s">
        <v>3</v>
      </c>
      <c r="C303" s="4"/>
      <c r="D303" s="4"/>
      <c r="E303" s="1"/>
      <c r="F303" s="1"/>
      <c r="G303" s="1"/>
      <c r="H303" s="1"/>
    </row>
    <row r="304" spans="1:4" ht="12.75">
      <c r="A304" s="23">
        <v>0.5</v>
      </c>
      <c r="B304" s="27">
        <f aca="true" t="shared" si="16" ref="B304:B321">LN((5*A304)/(2*A304^2+2))</f>
        <v>0</v>
      </c>
      <c r="C304" s="23"/>
      <c r="D304" s="23"/>
    </row>
    <row r="305" spans="1:4" ht="12.75">
      <c r="A305" s="23">
        <f>A304+0.5</f>
        <v>1</v>
      </c>
      <c r="B305" s="27">
        <f t="shared" si="16"/>
        <v>0.22314355131420976</v>
      </c>
      <c r="C305" s="23"/>
      <c r="D305" s="23"/>
    </row>
    <row r="306" spans="1:4" ht="12.75">
      <c r="A306" s="23">
        <f aca="true" t="shared" si="17" ref="A306:A321">A305+0.5</f>
        <v>1.5</v>
      </c>
      <c r="B306" s="27">
        <f t="shared" si="16"/>
        <v>0.14310084364067324</v>
      </c>
      <c r="C306" s="23"/>
      <c r="D306" s="23"/>
    </row>
    <row r="307" spans="1:4" ht="12.75">
      <c r="A307" s="23">
        <f t="shared" si="17"/>
        <v>2</v>
      </c>
      <c r="B307" s="27">
        <f t="shared" si="16"/>
        <v>0</v>
      </c>
      <c r="C307" s="23"/>
      <c r="D307" s="23"/>
    </row>
    <row r="308" spans="1:4" ht="12.75">
      <c r="A308" s="23">
        <f t="shared" si="17"/>
        <v>2.5</v>
      </c>
      <c r="B308" s="27">
        <f t="shared" si="16"/>
        <v>-0.14842000511827333</v>
      </c>
      <c r="C308" s="23"/>
      <c r="D308" s="23"/>
    </row>
    <row r="309" spans="1:4" ht="12.75">
      <c r="A309" s="23">
        <f t="shared" si="17"/>
        <v>3</v>
      </c>
      <c r="B309" s="27">
        <f t="shared" si="16"/>
        <v>-0.2876820724517809</v>
      </c>
      <c r="C309" s="23"/>
      <c r="D309" s="23"/>
    </row>
    <row r="310" spans="1:4" ht="12.75">
      <c r="A310" s="23">
        <f t="shared" si="17"/>
        <v>3.5</v>
      </c>
      <c r="B310" s="27">
        <f t="shared" si="16"/>
        <v>-0.41494385206270823</v>
      </c>
      <c r="C310" s="23"/>
      <c r="D310" s="23"/>
    </row>
    <row r="311" spans="1:4" ht="12.75">
      <c r="A311" s="23">
        <f t="shared" si="17"/>
        <v>4</v>
      </c>
      <c r="B311" s="27">
        <f t="shared" si="16"/>
        <v>-0.5306282510621704</v>
      </c>
      <c r="C311" s="23"/>
      <c r="D311" s="23"/>
    </row>
    <row r="312" spans="1:4" ht="12.75">
      <c r="A312" s="23">
        <f t="shared" si="17"/>
        <v>4.5</v>
      </c>
      <c r="B312" s="27">
        <f t="shared" si="16"/>
        <v>-0.6359887667199967</v>
      </c>
      <c r="C312" s="23"/>
      <c r="D312" s="23"/>
    </row>
    <row r="313" spans="1:4" ht="12.75">
      <c r="A313" s="23">
        <f t="shared" si="17"/>
        <v>5</v>
      </c>
      <c r="B313" s="27">
        <f t="shared" si="16"/>
        <v>-0.7323678937132265</v>
      </c>
      <c r="C313" s="23"/>
      <c r="D313" s="23"/>
    </row>
    <row r="314" spans="1:4" ht="12.75">
      <c r="A314" s="23">
        <f t="shared" si="17"/>
        <v>5.5</v>
      </c>
      <c r="B314" s="27">
        <f t="shared" si="16"/>
        <v>-0.8209805520698302</v>
      </c>
      <c r="C314" s="23"/>
      <c r="D314" s="23"/>
    </row>
    <row r="315" spans="1:4" ht="12.75">
      <c r="A315" s="23">
        <f t="shared" si="17"/>
        <v>6</v>
      </c>
      <c r="B315" s="27">
        <f t="shared" si="16"/>
        <v>-0.9028677115420143</v>
      </c>
      <c r="C315" s="23"/>
      <c r="D315" s="23"/>
    </row>
    <row r="316" spans="1:4" ht="12.75">
      <c r="A316" s="23">
        <f t="shared" si="17"/>
        <v>6.5</v>
      </c>
      <c r="B316" s="27">
        <f t="shared" si="16"/>
        <v>-0.9789043246021419</v>
      </c>
      <c r="C316" s="23"/>
      <c r="D316" s="23"/>
    </row>
    <row r="317" spans="1:4" ht="12.75">
      <c r="A317" s="23">
        <f t="shared" si="17"/>
        <v>7</v>
      </c>
      <c r="B317" s="27">
        <f t="shared" si="16"/>
        <v>-1.0498221244986778</v>
      </c>
      <c r="C317" s="23"/>
      <c r="D317" s="23"/>
    </row>
    <row r="318" spans="1:4" ht="12.75">
      <c r="A318" s="23">
        <f t="shared" si="17"/>
        <v>7.5</v>
      </c>
      <c r="B318" s="27">
        <f t="shared" si="16"/>
        <v>-1.1162338900179292</v>
      </c>
      <c r="C318" s="23"/>
      <c r="D318" s="23"/>
    </row>
    <row r="319" spans="1:4" ht="12.75">
      <c r="A319" s="23">
        <f t="shared" si="17"/>
        <v>8</v>
      </c>
      <c r="B319" s="27">
        <f t="shared" si="16"/>
        <v>-1.1786549963416462</v>
      </c>
      <c r="C319" s="23"/>
      <c r="D319" s="23"/>
    </row>
    <row r="320" spans="1:4" ht="12.75">
      <c r="A320" s="23">
        <f t="shared" si="17"/>
        <v>8.5</v>
      </c>
      <c r="B320" s="27">
        <f t="shared" si="16"/>
        <v>-1.237521352526751</v>
      </c>
      <c r="C320" s="23"/>
      <c r="D320" s="23"/>
    </row>
    <row r="321" spans="1:4" ht="12.75">
      <c r="A321" s="23">
        <f t="shared" si="17"/>
        <v>9</v>
      </c>
      <c r="B321" s="27">
        <f t="shared" si="16"/>
        <v>-1.2932039380538787</v>
      </c>
      <c r="C321" s="23"/>
      <c r="D321" s="23"/>
    </row>
    <row r="322" spans="1:4" ht="12.75">
      <c r="A322" s="23"/>
      <c r="B322" s="27"/>
      <c r="C322" s="23"/>
      <c r="D322" s="23"/>
    </row>
    <row r="323" spans="1:4" ht="12.75">
      <c r="A323" s="23"/>
      <c r="B323" s="27"/>
      <c r="C323" s="23"/>
      <c r="D323" s="23"/>
    </row>
    <row r="324" spans="1:4" ht="12.75">
      <c r="A324" s="23"/>
      <c r="B324" s="27"/>
      <c r="C324" s="23"/>
      <c r="D324" s="23"/>
    </row>
    <row r="325" spans="1:4" ht="12.75">
      <c r="A325" s="23"/>
      <c r="B325" s="27"/>
      <c r="C325" s="23"/>
      <c r="D325" s="23"/>
    </row>
    <row r="326" spans="1:4" ht="12.75">
      <c r="A326" s="23"/>
      <c r="B326" s="27"/>
      <c r="C326" s="23"/>
      <c r="D326" s="23"/>
    </row>
    <row r="327" spans="1:4" ht="12.75">
      <c r="A327" s="23"/>
      <c r="B327" s="27"/>
      <c r="C327" s="23"/>
      <c r="D327" s="23"/>
    </row>
    <row r="328" spans="1:4" ht="12.75">
      <c r="A328" s="23"/>
      <c r="B328" s="27"/>
      <c r="C328" s="23"/>
      <c r="D328" s="23"/>
    </row>
    <row r="329" spans="1:4" ht="12.75">
      <c r="A329" s="23"/>
      <c r="B329" s="27"/>
      <c r="C329" s="23"/>
      <c r="D329" s="23"/>
    </row>
    <row r="330" spans="1:4" ht="12.75">
      <c r="A330" s="23"/>
      <c r="B330" s="27"/>
      <c r="C330" s="23"/>
      <c r="D330" s="23"/>
    </row>
    <row r="331" spans="1:4" ht="12.75">
      <c r="A331" s="23"/>
      <c r="B331" s="27"/>
      <c r="C331" s="23"/>
      <c r="D331" s="23"/>
    </row>
    <row r="332" spans="1:4" ht="12.75">
      <c r="A332" s="23"/>
      <c r="B332" s="27"/>
      <c r="C332" s="23"/>
      <c r="D332" s="23"/>
    </row>
    <row r="333" spans="1:4" ht="12.75">
      <c r="A333" s="23"/>
      <c r="B333" s="27"/>
      <c r="C333" s="23"/>
      <c r="D333" s="23"/>
    </row>
    <row r="334" spans="1:4" ht="12.75">
      <c r="A334" s="23"/>
      <c r="B334" s="27"/>
      <c r="C334" s="23"/>
      <c r="D334" s="23"/>
    </row>
    <row r="335" spans="1:4" ht="12.75">
      <c r="A335" s="23"/>
      <c r="B335" s="27"/>
      <c r="C335" s="23"/>
      <c r="D335" s="23"/>
    </row>
    <row r="336" spans="1:4" ht="12.75">
      <c r="A336" s="23"/>
      <c r="B336" s="27"/>
      <c r="C336" s="23"/>
      <c r="D336" s="23"/>
    </row>
    <row r="337" spans="1:4" ht="12.75">
      <c r="A337" s="23"/>
      <c r="B337" s="27"/>
      <c r="C337" s="23"/>
      <c r="D337" s="23"/>
    </row>
    <row r="338" spans="1:4" ht="12.75">
      <c r="A338" s="23"/>
      <c r="B338" s="27"/>
      <c r="C338" s="23"/>
      <c r="D338" s="23"/>
    </row>
    <row r="339" spans="1:4" ht="12.75">
      <c r="A339" s="23"/>
      <c r="B339" s="27"/>
      <c r="C339" s="23"/>
      <c r="D339" s="23"/>
    </row>
    <row r="340" spans="1:4" ht="12.75">
      <c r="A340" s="23"/>
      <c r="B340" s="27"/>
      <c r="C340" s="23"/>
      <c r="D340" s="23"/>
    </row>
    <row r="341" spans="1:4" ht="12.75">
      <c r="A341" s="23"/>
      <c r="B341" s="27"/>
      <c r="C341" s="23"/>
      <c r="D341" s="23"/>
    </row>
    <row r="342" spans="1:4" ht="12.75">
      <c r="A342" s="23"/>
      <c r="B342" s="27"/>
      <c r="C342" s="23"/>
      <c r="D342" s="23"/>
    </row>
    <row r="343" spans="1:5" ht="12.75">
      <c r="A343" s="23">
        <v>1</v>
      </c>
      <c r="B343" s="27">
        <f>LN((5*A343)/(2*A343^2+2))</f>
        <v>0.22314355131420976</v>
      </c>
      <c r="C343" s="23"/>
      <c r="D343" s="23"/>
      <c r="E343" t="s">
        <v>66</v>
      </c>
    </row>
    <row r="344" spans="1:5" ht="12.75">
      <c r="A344" s="23">
        <v>9</v>
      </c>
      <c r="B344" s="27">
        <f>LN((5*A344)/(2*A344^2+2))</f>
        <v>-1.2932039380538787</v>
      </c>
      <c r="C344" s="23"/>
      <c r="D344" s="23"/>
      <c r="E344" t="s">
        <v>67</v>
      </c>
    </row>
    <row r="345" spans="1:4" ht="12.75">
      <c r="A345" s="23"/>
      <c r="B345" s="23"/>
      <c r="C345" s="23"/>
      <c r="D345" s="23"/>
    </row>
    <row r="346" spans="1:4" ht="12.75">
      <c r="A346" s="33" t="s">
        <v>68</v>
      </c>
      <c r="B346" s="23"/>
      <c r="C346" s="23"/>
      <c r="D346" s="23"/>
    </row>
    <row r="347" spans="1:4" ht="12.75">
      <c r="A347" s="23"/>
      <c r="B347" s="23"/>
      <c r="C347" s="23"/>
      <c r="D347" s="23"/>
    </row>
    <row r="348" spans="1:4" ht="12.75">
      <c r="A348" s="23"/>
      <c r="B348" s="23"/>
      <c r="C348" s="23"/>
      <c r="D348" s="23"/>
    </row>
    <row r="349" spans="1:4" ht="12.75">
      <c r="A349" s="23"/>
      <c r="B349" s="23"/>
      <c r="C349" s="23"/>
      <c r="D349" s="23"/>
    </row>
    <row r="350" spans="1:4" ht="12.75">
      <c r="A350" s="23"/>
      <c r="B350" s="23"/>
      <c r="C350" s="23"/>
      <c r="D350" s="23"/>
    </row>
    <row r="351" spans="1:4" ht="12.75">
      <c r="A351" s="23"/>
      <c r="B351" s="23"/>
      <c r="C351" s="23"/>
      <c r="D351" s="23"/>
    </row>
    <row r="352" spans="1:4" ht="12.75">
      <c r="A352" s="23"/>
      <c r="B352" s="23"/>
      <c r="C352" s="23"/>
      <c r="D352" s="23"/>
    </row>
    <row r="353" spans="1:4" ht="12.75">
      <c r="A353" s="23"/>
      <c r="B353" s="23"/>
      <c r="C353" s="23"/>
      <c r="D353" s="23"/>
    </row>
    <row r="354" spans="1:4" ht="12.75">
      <c r="A354" s="33" t="s">
        <v>69</v>
      </c>
      <c r="B354" s="23"/>
      <c r="C354" s="23"/>
      <c r="D354" s="23"/>
    </row>
    <row r="355" spans="1:4" ht="12.75">
      <c r="A355" s="33" t="s">
        <v>70</v>
      </c>
      <c r="B355" s="23"/>
      <c r="C355" s="23"/>
      <c r="D355" s="23"/>
    </row>
    <row r="356" spans="1:4" ht="12.75">
      <c r="A356" s="23"/>
      <c r="B356" s="23"/>
      <c r="C356" s="23"/>
      <c r="D356" s="23"/>
    </row>
    <row r="357" spans="1:4" ht="12.75">
      <c r="A357" s="23"/>
      <c r="B357" s="23"/>
      <c r="C357" s="23"/>
      <c r="D357" s="23"/>
    </row>
    <row r="358" spans="1:4" ht="12.75">
      <c r="A358" s="23"/>
      <c r="B358" s="23"/>
      <c r="C358" s="23"/>
      <c r="D358" s="23"/>
    </row>
    <row r="359" spans="1:4" ht="12.75">
      <c r="A359" s="23"/>
      <c r="B359" s="23"/>
      <c r="C359" s="23"/>
      <c r="D359" s="23"/>
    </row>
    <row r="360" spans="1:4" ht="12.75">
      <c r="A360" s="23"/>
      <c r="B360" s="23"/>
      <c r="C360" s="23"/>
      <c r="D360" s="23"/>
    </row>
    <row r="361" spans="1:4" ht="12.75">
      <c r="A361" s="23"/>
      <c r="B361" s="23"/>
      <c r="C361" s="23"/>
      <c r="D361" s="23"/>
    </row>
    <row r="362" ht="12.75">
      <c r="A362" t="s">
        <v>71</v>
      </c>
    </row>
    <row r="367" spans="1:4" ht="12.75">
      <c r="A367" s="33" t="s">
        <v>73</v>
      </c>
      <c r="B367" s="23"/>
      <c r="C367" s="23"/>
      <c r="D367" s="23"/>
    </row>
    <row r="368" spans="1:4" ht="12.75">
      <c r="A368" s="23"/>
      <c r="B368" s="23"/>
      <c r="C368" s="23"/>
      <c r="D368" s="23"/>
    </row>
    <row r="369" spans="1:4" ht="12.75">
      <c r="A369" s="23"/>
      <c r="B369" s="23"/>
      <c r="C369" s="23"/>
      <c r="D369" s="23"/>
    </row>
    <row r="370" spans="1:4" ht="12.75">
      <c r="A370" s="23" t="s">
        <v>1</v>
      </c>
      <c r="B370" s="23" t="s">
        <v>72</v>
      </c>
      <c r="C370" s="23"/>
      <c r="D370" s="23"/>
    </row>
    <row r="371" spans="1:4" ht="12.75">
      <c r="A371" s="23">
        <v>1.3720560778745605</v>
      </c>
      <c r="B371" s="23">
        <f>(1-A371^2)/(A371*(A371^2+1))</f>
        <v>-0.22314464557515898</v>
      </c>
      <c r="C371" s="23"/>
      <c r="D371" s="23"/>
    </row>
    <row r="372" spans="1:4" ht="12.75">
      <c r="A372" s="23"/>
      <c r="B372" s="23"/>
      <c r="C372" s="23"/>
      <c r="D372" s="23"/>
    </row>
    <row r="373" spans="1:4" ht="12.75">
      <c r="A373" s="23"/>
      <c r="B373" s="23"/>
      <c r="C373" s="23"/>
      <c r="D373" s="23"/>
    </row>
    <row r="374" spans="1:4" ht="12.75">
      <c r="A374" s="34" t="s">
        <v>1</v>
      </c>
      <c r="B374" s="34" t="s">
        <v>3</v>
      </c>
      <c r="C374" s="34"/>
      <c r="D374" s="23"/>
    </row>
    <row r="375" spans="1:4" ht="12.75">
      <c r="A375" s="34">
        <v>1</v>
      </c>
      <c r="B375" s="34">
        <f>LN((5*A375)/(2*A375^2+2))</f>
        <v>0.22314355131420976</v>
      </c>
      <c r="C375" s="34"/>
      <c r="D375" s="23"/>
    </row>
    <row r="376" spans="1:4" ht="12.75">
      <c r="A376" s="34">
        <f>A375+0.05</f>
        <v>1.05</v>
      </c>
      <c r="B376" s="34">
        <f aca="true" t="shared" si="18" ref="B376:B395">LN((5*A376)/(2*A376^2+2))</f>
        <v>0.22195378317862105</v>
      </c>
      <c r="C376" s="34"/>
      <c r="D376" s="23"/>
    </row>
    <row r="377" spans="1:4" ht="12.75">
      <c r="A377" s="34">
        <f aca="true" t="shared" si="19" ref="A377:A395">A376+0.05</f>
        <v>1.1</v>
      </c>
      <c r="B377" s="34">
        <f t="shared" si="18"/>
        <v>0.2186083961488185</v>
      </c>
      <c r="C377" s="34"/>
      <c r="D377" s="23"/>
    </row>
    <row r="378" spans="1:4" ht="12.75">
      <c r="A378" s="34">
        <f t="shared" si="19"/>
        <v>1.1500000000000001</v>
      </c>
      <c r="B378" s="34">
        <f t="shared" si="18"/>
        <v>0.21340848254345723</v>
      </c>
      <c r="C378" s="34"/>
      <c r="D378" s="23"/>
    </row>
    <row r="379" spans="1:4" ht="12.75">
      <c r="A379" s="34">
        <f t="shared" si="19"/>
        <v>1.2000000000000002</v>
      </c>
      <c r="B379" s="34">
        <f t="shared" si="18"/>
        <v>0.2066142493629992</v>
      </c>
      <c r="C379" s="34"/>
      <c r="D379" s="23"/>
    </row>
    <row r="380" spans="1:4" ht="12.75">
      <c r="A380" s="34">
        <f t="shared" si="19"/>
        <v>1.2500000000000002</v>
      </c>
      <c r="B380" s="34">
        <f t="shared" si="18"/>
        <v>0.19845093872383823</v>
      </c>
      <c r="C380" s="34"/>
      <c r="D380" s="23"/>
    </row>
    <row r="381" spans="1:4" ht="12.75">
      <c r="A381" s="34">
        <f t="shared" si="19"/>
        <v>1.3000000000000003</v>
      </c>
      <c r="B381" s="34">
        <f t="shared" si="18"/>
        <v>0.18911380272789857</v>
      </c>
      <c r="C381" s="23"/>
      <c r="D381" s="23"/>
    </row>
    <row r="382" spans="1:4" ht="12.75">
      <c r="A382" s="34">
        <f>A381+0.05</f>
        <v>1.3500000000000003</v>
      </c>
      <c r="B382" s="34">
        <f t="shared" si="18"/>
        <v>0.17877230728281304</v>
      </c>
      <c r="C382" s="23"/>
      <c r="D382" s="23"/>
    </row>
    <row r="383" spans="1:4" ht="12.75">
      <c r="A383" s="34">
        <f t="shared" si="19"/>
        <v>1.4000000000000004</v>
      </c>
      <c r="B383" s="34">
        <f t="shared" si="18"/>
        <v>0.167573700159399</v>
      </c>
      <c r="C383" s="23"/>
      <c r="D383" s="23"/>
    </row>
    <row r="384" spans="1:4" ht="12.75">
      <c r="A384" s="34">
        <f t="shared" si="19"/>
        <v>1.4500000000000004</v>
      </c>
      <c r="B384" s="34">
        <f t="shared" si="18"/>
        <v>0.15564605021001268</v>
      </c>
      <c r="C384" s="23"/>
      <c r="D384" s="23"/>
    </row>
    <row r="385" spans="1:4" ht="12.75">
      <c r="A385" s="34">
        <f t="shared" si="19"/>
        <v>1.5000000000000004</v>
      </c>
      <c r="B385" s="34">
        <f t="shared" si="18"/>
        <v>0.14310084364067324</v>
      </c>
      <c r="C385" s="23"/>
      <c r="D385" s="23"/>
    </row>
    <row r="386" spans="1:4" ht="12.75">
      <c r="A386" s="34">
        <f t="shared" si="19"/>
        <v>1.5500000000000005</v>
      </c>
      <c r="B386" s="34">
        <f t="shared" si="18"/>
        <v>0.13003520726182613</v>
      </c>
      <c r="C386" s="23"/>
      <c r="D386" s="23"/>
    </row>
    <row r="387" spans="1:4" ht="12.75">
      <c r="A387" s="34">
        <f t="shared" si="19"/>
        <v>1.6000000000000005</v>
      </c>
      <c r="B387" s="34">
        <f t="shared" si="18"/>
        <v>0.1165338162559514</v>
      </c>
      <c r="C387" s="23"/>
      <c r="D387" s="23"/>
    </row>
    <row r="388" spans="1:4" ht="12.75">
      <c r="A388" s="34">
        <f>A387+0.05</f>
        <v>1.6500000000000006</v>
      </c>
      <c r="B388" s="34">
        <f t="shared" si="18"/>
        <v>0.10267053421061728</v>
      </c>
      <c r="C388" s="23"/>
      <c r="D388" s="23"/>
    </row>
    <row r="389" spans="1:4" ht="12.75">
      <c r="A389" s="34">
        <f t="shared" si="19"/>
        <v>1.7000000000000006</v>
      </c>
      <c r="B389" s="34">
        <f t="shared" si="18"/>
        <v>0.08850982530597055</v>
      </c>
      <c r="C389" s="23"/>
      <c r="D389" s="23"/>
    </row>
    <row r="390" spans="1:4" ht="12.75">
      <c r="A390" s="34">
        <f t="shared" si="19"/>
        <v>1.7500000000000007</v>
      </c>
      <c r="B390" s="34">
        <f t="shared" si="18"/>
        <v>0.07410797215372183</v>
      </c>
      <c r="C390" s="23"/>
      <c r="D390" s="23"/>
    </row>
    <row r="391" spans="1:4" ht="12.75">
      <c r="A391" s="34">
        <f t="shared" si="19"/>
        <v>1.8000000000000007</v>
      </c>
      <c r="B391" s="34">
        <f t="shared" si="18"/>
        <v>0.05951412753240751</v>
      </c>
      <c r="C391" s="23"/>
      <c r="D391" s="23"/>
    </row>
    <row r="392" spans="1:4" ht="12.75">
      <c r="A392" s="34">
        <f t="shared" si="19"/>
        <v>1.8500000000000008</v>
      </c>
      <c r="B392" s="34">
        <f t="shared" si="18"/>
        <v>0.044771223912585006</v>
      </c>
      <c r="C392" s="23"/>
      <c r="D392" s="23"/>
    </row>
    <row r="393" spans="1:4" ht="12.75">
      <c r="A393" s="34">
        <f t="shared" si="19"/>
        <v>1.9000000000000008</v>
      </c>
      <c r="B393" s="34">
        <f t="shared" si="18"/>
        <v>0.029916761037992384</v>
      </c>
      <c r="C393" s="23"/>
      <c r="D393" s="23"/>
    </row>
    <row r="394" spans="1:4" ht="12.75">
      <c r="A394" s="34">
        <f>A393+0.05</f>
        <v>1.9500000000000008</v>
      </c>
      <c r="B394" s="34">
        <f t="shared" si="18"/>
        <v>0.014983488789235359</v>
      </c>
      <c r="C394" s="23"/>
      <c r="D394" s="23"/>
    </row>
    <row r="395" spans="1:4" ht="12.75">
      <c r="A395" s="34">
        <f t="shared" si="19"/>
        <v>2.000000000000001</v>
      </c>
      <c r="B395" s="34">
        <f t="shared" si="18"/>
        <v>-3.33066907387547E-16</v>
      </c>
      <c r="C395" s="23"/>
      <c r="D395" s="23"/>
    </row>
    <row r="396" spans="1:4" ht="12.75">
      <c r="A396" s="23"/>
      <c r="B396" s="23"/>
      <c r="C396" s="23"/>
      <c r="D396" s="23"/>
    </row>
    <row r="397" spans="1:4" ht="12.75">
      <c r="A397" s="23"/>
      <c r="B397" s="23"/>
      <c r="C397" s="23"/>
      <c r="D397" s="23"/>
    </row>
    <row r="398" spans="1:4" ht="12.75">
      <c r="A398" s="23"/>
      <c r="B398" s="23"/>
      <c r="C398" s="23"/>
      <c r="D398" s="23"/>
    </row>
    <row r="399" spans="1:4" ht="12.75">
      <c r="A399" s="23"/>
      <c r="B399" s="23"/>
      <c r="C399" s="23"/>
      <c r="D399" s="23"/>
    </row>
    <row r="400" spans="1:4" ht="12.75">
      <c r="A400" s="23"/>
      <c r="B400" s="23"/>
      <c r="C400" s="23"/>
      <c r="D400" s="23"/>
    </row>
    <row r="401" spans="1:4" ht="12.75">
      <c r="A401" s="23"/>
      <c r="B401" s="23"/>
      <c r="C401" s="23"/>
      <c r="D401" s="23"/>
    </row>
    <row r="402" spans="1:4" ht="12.75">
      <c r="A402" s="23"/>
      <c r="B402" s="23"/>
      <c r="C402" s="23"/>
      <c r="D402" s="23"/>
    </row>
    <row r="403" spans="1:4" ht="12.75">
      <c r="A403" s="23"/>
      <c r="B403" s="23"/>
      <c r="C403" s="23"/>
      <c r="D403" s="23"/>
    </row>
    <row r="404" spans="1:4" ht="12.75">
      <c r="A404" s="23"/>
      <c r="B404" s="23"/>
      <c r="C404" s="23"/>
      <c r="D404" s="23"/>
    </row>
    <row r="405" spans="1:4" ht="12.75">
      <c r="A405" s="23"/>
      <c r="B405" s="23"/>
      <c r="C405" s="23"/>
      <c r="D405" s="23"/>
    </row>
    <row r="406" spans="1:4" ht="12.75">
      <c r="A406" s="23"/>
      <c r="B406" s="23"/>
      <c r="C406" s="23"/>
      <c r="D406" s="23"/>
    </row>
    <row r="407" spans="1:4" ht="12.75">
      <c r="A407" s="23"/>
      <c r="B407" s="23"/>
      <c r="C407" s="23"/>
      <c r="D407" s="23"/>
    </row>
    <row r="408" spans="1:4" ht="12.75">
      <c r="A408" s="23"/>
      <c r="B408" s="23"/>
      <c r="C408" s="23"/>
      <c r="D408" s="23"/>
    </row>
    <row r="409" spans="1:4" ht="12.75">
      <c r="A409" s="23"/>
      <c r="B409" s="23"/>
      <c r="C409" s="23"/>
      <c r="D409" s="23"/>
    </row>
    <row r="410" spans="1:4" ht="12.75">
      <c r="A410" s="23"/>
      <c r="B410" s="23"/>
      <c r="C410" s="23"/>
      <c r="D410" s="23"/>
    </row>
    <row r="411" spans="1:4" ht="12.75">
      <c r="A411" s="23"/>
      <c r="B411" s="23"/>
      <c r="C411" s="23"/>
      <c r="D411" s="23"/>
    </row>
    <row r="412" spans="1:4" ht="12.75">
      <c r="A412" s="23"/>
      <c r="B412" s="23"/>
      <c r="C412" s="23"/>
      <c r="D412" s="23"/>
    </row>
    <row r="413" spans="1:4" ht="12.75">
      <c r="A413" s="33" t="s">
        <v>74</v>
      </c>
      <c r="B413" s="23"/>
      <c r="C413" s="23"/>
      <c r="D413" s="23"/>
    </row>
    <row r="414" spans="1:4" ht="12.75">
      <c r="A414" s="23"/>
      <c r="B414" s="23"/>
      <c r="C414" s="23"/>
      <c r="D414" s="23"/>
    </row>
    <row r="415" spans="1:4" ht="18">
      <c r="A415" s="35" t="s">
        <v>75</v>
      </c>
      <c r="B415" s="23"/>
      <c r="C415" s="23"/>
      <c r="D415" s="23"/>
    </row>
    <row r="416" spans="1:4" ht="18">
      <c r="A416" s="35" t="s">
        <v>76</v>
      </c>
      <c r="B416" s="23"/>
      <c r="C416" s="23"/>
      <c r="D416" s="23"/>
    </row>
    <row r="417" spans="1:4" ht="18">
      <c r="A417" s="35"/>
      <c r="B417" s="23"/>
      <c r="C417" s="23"/>
      <c r="D417" s="23"/>
    </row>
    <row r="418" spans="1:4" ht="15.75">
      <c r="A418" s="40" t="s">
        <v>145</v>
      </c>
      <c r="B418" s="23"/>
      <c r="C418" s="33"/>
      <c r="D418" s="23"/>
    </row>
    <row r="419" spans="1:8" ht="12.75">
      <c r="A419" s="33" t="s">
        <v>77</v>
      </c>
      <c r="B419" s="33"/>
      <c r="C419" s="33"/>
      <c r="D419" s="33"/>
      <c r="E419" s="33"/>
      <c r="F419" s="33"/>
      <c r="G419" s="33"/>
      <c r="H419" s="33"/>
    </row>
    <row r="420" spans="1:8" ht="12.75">
      <c r="A420" s="33" t="s">
        <v>155</v>
      </c>
      <c r="B420" s="33"/>
      <c r="C420" s="33"/>
      <c r="D420" s="33"/>
      <c r="E420" s="33"/>
      <c r="F420" s="33"/>
      <c r="G420" s="33"/>
      <c r="H420" s="33"/>
    </row>
    <row r="421" spans="1:8" ht="12.75">
      <c r="A421" s="33" t="s">
        <v>94</v>
      </c>
      <c r="B421" s="33"/>
      <c r="C421" s="33"/>
      <c r="D421" s="33"/>
      <c r="E421" s="33"/>
      <c r="F421" s="33"/>
      <c r="G421" s="33"/>
      <c r="H421" s="33"/>
    </row>
    <row r="422" spans="1:8" ht="12.75">
      <c r="A422" s="33" t="s">
        <v>78</v>
      </c>
      <c r="B422" s="33"/>
      <c r="C422" s="33"/>
      <c r="D422" s="33"/>
      <c r="E422" s="33"/>
      <c r="F422" s="33"/>
      <c r="G422" s="33"/>
      <c r="H422" s="33"/>
    </row>
    <row r="423" spans="1:8" ht="12.75">
      <c r="A423" s="33" t="s">
        <v>79</v>
      </c>
      <c r="B423" s="33"/>
      <c r="C423" s="33"/>
      <c r="D423" s="33"/>
      <c r="E423" s="33"/>
      <c r="F423" s="33"/>
      <c r="G423" s="33"/>
      <c r="H423" s="33"/>
    </row>
    <row r="424" spans="1:8" ht="12.75">
      <c r="A424" s="33" t="s">
        <v>80</v>
      </c>
      <c r="B424" s="33"/>
      <c r="C424" s="33"/>
      <c r="D424" s="33"/>
      <c r="E424" s="33"/>
      <c r="F424" s="33"/>
      <c r="G424" s="33"/>
      <c r="H424" s="33"/>
    </row>
    <row r="425" spans="1:8" ht="12.75">
      <c r="A425" s="33" t="s">
        <v>81</v>
      </c>
      <c r="B425" s="33"/>
      <c r="C425" s="33"/>
      <c r="D425" s="33"/>
      <c r="E425" s="33"/>
      <c r="F425" s="33"/>
      <c r="G425" s="33"/>
      <c r="H425" s="33"/>
    </row>
    <row r="426" spans="1:8" ht="12.75">
      <c r="A426" s="33" t="s">
        <v>82</v>
      </c>
      <c r="B426" s="33"/>
      <c r="C426" s="33"/>
      <c r="D426" s="33"/>
      <c r="E426" s="33"/>
      <c r="F426" s="33"/>
      <c r="G426" s="33"/>
      <c r="H426" s="33"/>
    </row>
    <row r="427" spans="1:8" ht="12.75">
      <c r="A427" s="33" t="s">
        <v>83</v>
      </c>
      <c r="B427" s="33"/>
      <c r="C427" s="33"/>
      <c r="D427" s="33"/>
      <c r="E427" s="33"/>
      <c r="F427" s="33"/>
      <c r="G427" s="33"/>
      <c r="H427" s="33"/>
    </row>
    <row r="428" spans="1:8" ht="12.75">
      <c r="A428" s="33"/>
      <c r="B428" s="33"/>
      <c r="C428" s="33"/>
      <c r="D428" s="33"/>
      <c r="E428" s="33"/>
      <c r="F428" s="33"/>
      <c r="G428" s="33"/>
      <c r="H428" s="33"/>
    </row>
    <row r="429" spans="1:8" ht="15.75">
      <c r="A429" s="33" t="s">
        <v>85</v>
      </c>
      <c r="B429" s="33"/>
      <c r="C429" s="33"/>
      <c r="D429" s="33"/>
      <c r="E429" s="33"/>
      <c r="F429" s="33"/>
      <c r="G429" s="33"/>
      <c r="H429" s="33"/>
    </row>
    <row r="430" spans="1:8" ht="12.75">
      <c r="A430" s="33" t="s">
        <v>84</v>
      </c>
      <c r="B430" s="33"/>
      <c r="C430" s="33"/>
      <c r="D430" s="33"/>
      <c r="E430" s="33"/>
      <c r="F430" s="33"/>
      <c r="G430" s="33"/>
      <c r="H430" s="33"/>
    </row>
    <row r="431" spans="1:8" ht="15.75">
      <c r="A431" s="33" t="s">
        <v>86</v>
      </c>
      <c r="B431" s="33"/>
      <c r="C431" s="33"/>
      <c r="D431" s="33"/>
      <c r="E431" s="33"/>
      <c r="F431" s="33"/>
      <c r="G431" s="33"/>
      <c r="H431" s="33"/>
    </row>
    <row r="432" spans="1:8" ht="15.75">
      <c r="A432" s="33" t="s">
        <v>95</v>
      </c>
      <c r="B432" s="33"/>
      <c r="C432" s="33"/>
      <c r="D432" s="33"/>
      <c r="E432" s="33"/>
      <c r="F432" s="33"/>
      <c r="G432" s="33"/>
      <c r="H432" s="33"/>
    </row>
    <row r="433" spans="1:8" ht="15.75">
      <c r="A433" s="33" t="s">
        <v>87</v>
      </c>
      <c r="B433" s="33"/>
      <c r="C433" s="33"/>
      <c r="D433" s="33"/>
      <c r="E433" s="33"/>
      <c r="F433" s="33"/>
      <c r="G433" s="33"/>
      <c r="H433" s="33"/>
    </row>
    <row r="434" spans="1:8" ht="15.75">
      <c r="A434" s="33" t="s">
        <v>88</v>
      </c>
      <c r="B434" s="33"/>
      <c r="C434" s="33"/>
      <c r="D434" s="33"/>
      <c r="E434" s="33"/>
      <c r="F434" s="33"/>
      <c r="G434" s="33"/>
      <c r="H434" s="33"/>
    </row>
    <row r="435" spans="1:8" ht="15.75">
      <c r="A435" s="33" t="s">
        <v>89</v>
      </c>
      <c r="B435" s="33"/>
      <c r="C435" s="33"/>
      <c r="D435" s="33"/>
      <c r="E435" s="33"/>
      <c r="F435" s="33"/>
      <c r="G435" s="33"/>
      <c r="H435" s="33"/>
    </row>
    <row r="436" spans="1:8" ht="12.75">
      <c r="A436" s="33"/>
      <c r="B436" s="33"/>
      <c r="C436" s="33"/>
      <c r="D436" s="33"/>
      <c r="E436" s="33"/>
      <c r="F436" s="33"/>
      <c r="G436" s="33"/>
      <c r="H436" s="33"/>
    </row>
    <row r="437" spans="1:8" ht="12.75">
      <c r="A437" s="23" t="s">
        <v>90</v>
      </c>
      <c r="B437" s="23" t="s">
        <v>91</v>
      </c>
      <c r="C437" s="23" t="s">
        <v>92</v>
      </c>
      <c r="D437" s="23" t="s">
        <v>93</v>
      </c>
      <c r="E437" s="33"/>
      <c r="F437" s="33"/>
      <c r="G437" s="33"/>
      <c r="H437" s="33"/>
    </row>
    <row r="438" spans="1:8" ht="12.75">
      <c r="A438" s="23">
        <v>248</v>
      </c>
      <c r="B438" s="23">
        <v>82</v>
      </c>
      <c r="C438" s="23">
        <f>A438+B438</f>
        <v>330</v>
      </c>
      <c r="D438" s="23">
        <f>80*A438+160*B438</f>
        <v>32960</v>
      </c>
      <c r="E438" s="33"/>
      <c r="F438" s="33"/>
      <c r="G438" s="33"/>
      <c r="H438" s="33"/>
    </row>
    <row r="439" spans="1:8" ht="12.75">
      <c r="A439" s="23"/>
      <c r="B439" s="23"/>
      <c r="C439" s="23"/>
      <c r="D439" s="23"/>
      <c r="E439" s="33"/>
      <c r="F439" s="33"/>
      <c r="G439" s="33"/>
      <c r="H439" s="33"/>
    </row>
    <row r="440" spans="1:8" ht="12.75">
      <c r="A440" s="33" t="s">
        <v>96</v>
      </c>
      <c r="B440" s="33"/>
      <c r="C440" s="33"/>
      <c r="D440" s="33"/>
      <c r="E440" s="33"/>
      <c r="F440" s="33"/>
      <c r="G440" s="33"/>
      <c r="H440" s="33"/>
    </row>
    <row r="441" spans="1:8" ht="12.75">
      <c r="A441" s="33"/>
      <c r="B441" s="33"/>
      <c r="C441" s="33"/>
      <c r="D441" s="33"/>
      <c r="E441" s="33"/>
      <c r="F441" s="33"/>
      <c r="G441" s="33"/>
      <c r="H441" s="33"/>
    </row>
    <row r="442" spans="1:8" ht="12.75">
      <c r="A442" s="33"/>
      <c r="B442" s="33"/>
      <c r="C442" s="33"/>
      <c r="D442" s="33"/>
      <c r="E442" s="33"/>
      <c r="F442" s="33"/>
      <c r="G442" s="33"/>
      <c r="H442" s="33"/>
    </row>
    <row r="443" spans="1:8" ht="12.75">
      <c r="A443" s="33"/>
      <c r="B443" s="33"/>
      <c r="C443" s="33"/>
      <c r="D443" s="33"/>
      <c r="E443" s="33"/>
      <c r="F443" s="33"/>
      <c r="G443" s="33"/>
      <c r="H443" s="33"/>
    </row>
    <row r="444" spans="1:8" ht="12.75">
      <c r="A444" s="23" t="s">
        <v>90</v>
      </c>
      <c r="B444" s="23" t="s">
        <v>91</v>
      </c>
      <c r="C444" s="23" t="s">
        <v>92</v>
      </c>
      <c r="D444" s="23" t="s">
        <v>93</v>
      </c>
      <c r="E444" s="33"/>
      <c r="F444" s="33"/>
      <c r="G444" s="33"/>
      <c r="H444" s="33"/>
    </row>
    <row r="445" spans="1:8" ht="12.75">
      <c r="A445" s="23">
        <v>247.5</v>
      </c>
      <c r="B445" s="23">
        <v>82.50000022351742</v>
      </c>
      <c r="C445" s="23">
        <f>A445+B445</f>
        <v>330.0000002235174</v>
      </c>
      <c r="D445" s="23">
        <f>80*A445+160*B445</f>
        <v>33000.00003576279</v>
      </c>
      <c r="E445" s="33"/>
      <c r="F445" s="33"/>
      <c r="G445" s="33"/>
      <c r="H445" s="33"/>
    </row>
    <row r="446" spans="1:8" ht="12.75">
      <c r="A446" s="23"/>
      <c r="B446" s="23"/>
      <c r="C446" s="23"/>
      <c r="D446" s="23"/>
      <c r="E446" s="33"/>
      <c r="F446" s="33"/>
      <c r="G446" s="33"/>
      <c r="H446" s="33"/>
    </row>
    <row r="447" spans="1:8" ht="12.75">
      <c r="A447" s="33" t="s">
        <v>97</v>
      </c>
      <c r="B447" s="33"/>
      <c r="C447" s="33"/>
      <c r="D447" s="33"/>
      <c r="E447" s="33"/>
      <c r="F447" s="33"/>
      <c r="G447" s="33"/>
      <c r="H447" s="33"/>
    </row>
    <row r="448" spans="1:8" ht="12.75">
      <c r="A448" s="33" t="s">
        <v>98</v>
      </c>
      <c r="B448" s="33"/>
      <c r="C448" s="33"/>
      <c r="D448" s="33"/>
      <c r="E448" s="33"/>
      <c r="F448" s="33"/>
      <c r="G448" s="33"/>
      <c r="H448" s="33"/>
    </row>
    <row r="449" spans="1:8" ht="12.75">
      <c r="A449" s="33"/>
      <c r="B449" s="33"/>
      <c r="C449" s="33"/>
      <c r="D449" s="33"/>
      <c r="E449" s="33"/>
      <c r="F449" s="33"/>
      <c r="G449" s="33"/>
      <c r="H449" s="33"/>
    </row>
    <row r="450" spans="1:8" ht="18">
      <c r="A450" s="41" t="s">
        <v>146</v>
      </c>
      <c r="B450" s="33"/>
      <c r="C450" s="33"/>
      <c r="D450" s="33"/>
      <c r="E450" s="33"/>
      <c r="F450" s="33"/>
      <c r="G450" s="33"/>
      <c r="H450" s="33"/>
    </row>
    <row r="451" spans="1:8" ht="12.75">
      <c r="A451" s="36" t="s">
        <v>147</v>
      </c>
      <c r="B451" s="33"/>
      <c r="C451" s="33"/>
      <c r="D451" s="33"/>
      <c r="E451" s="33"/>
      <c r="F451" s="33"/>
      <c r="G451" s="33"/>
      <c r="H451" s="33"/>
    </row>
    <row r="452" spans="1:8" ht="12.75">
      <c r="A452" s="33" t="s">
        <v>99</v>
      </c>
      <c r="B452" s="33"/>
      <c r="C452" s="33"/>
      <c r="D452" s="33"/>
      <c r="E452" s="33"/>
      <c r="F452" s="33"/>
      <c r="G452" s="33"/>
      <c r="H452" s="33"/>
    </row>
    <row r="453" spans="1:8" ht="12.75">
      <c r="A453" s="33" t="s">
        <v>100</v>
      </c>
      <c r="B453" s="33"/>
      <c r="C453" s="33"/>
      <c r="D453" s="33"/>
      <c r="E453" s="33"/>
      <c r="F453" s="33"/>
      <c r="G453" s="33"/>
      <c r="H453" s="33"/>
    </row>
    <row r="454" spans="1:8" ht="12.75">
      <c r="A454" s="33" t="s">
        <v>101</v>
      </c>
      <c r="B454" s="33"/>
      <c r="C454" s="33"/>
      <c r="D454" s="33"/>
      <c r="E454" s="33"/>
      <c r="F454" s="33"/>
      <c r="G454" s="33"/>
      <c r="H454" s="33"/>
    </row>
    <row r="455" spans="1:8" ht="12.75">
      <c r="A455" s="33" t="s">
        <v>102</v>
      </c>
      <c r="B455" s="33"/>
      <c r="C455" s="33"/>
      <c r="D455" s="33"/>
      <c r="E455" s="33"/>
      <c r="F455" s="33"/>
      <c r="G455" s="33"/>
      <c r="H455" s="33"/>
    </row>
    <row r="456" spans="1:8" ht="12.75">
      <c r="A456" s="33" t="s">
        <v>103</v>
      </c>
      <c r="B456" s="33"/>
      <c r="C456" s="33"/>
      <c r="D456" s="33"/>
      <c r="E456" s="33"/>
      <c r="F456" s="33"/>
      <c r="G456" s="33"/>
      <c r="H456" s="33"/>
    </row>
    <row r="457" spans="1:8" ht="12.75">
      <c r="A457" s="33"/>
      <c r="B457" s="33"/>
      <c r="C457" s="33"/>
      <c r="D457" s="33"/>
      <c r="E457" s="33"/>
      <c r="F457" s="33"/>
      <c r="G457" s="33"/>
      <c r="H457" s="33"/>
    </row>
    <row r="458" spans="1:8" ht="12.75">
      <c r="A458" s="37"/>
      <c r="B458" s="38" t="s">
        <v>104</v>
      </c>
      <c r="C458" s="38" t="s">
        <v>105</v>
      </c>
      <c r="D458" s="38" t="s">
        <v>106</v>
      </c>
      <c r="E458" s="38" t="s">
        <v>107</v>
      </c>
      <c r="F458" s="33"/>
      <c r="G458" s="33"/>
      <c r="H458" s="33"/>
    </row>
    <row r="459" spans="1:8" ht="12.75">
      <c r="A459" s="38" t="s">
        <v>108</v>
      </c>
      <c r="B459" s="39">
        <v>6</v>
      </c>
      <c r="C459" s="39">
        <v>8</v>
      </c>
      <c r="D459" s="39">
        <v>3</v>
      </c>
      <c r="E459" s="39">
        <v>4</v>
      </c>
      <c r="F459" s="33"/>
      <c r="G459" s="33"/>
      <c r="H459" s="33"/>
    </row>
    <row r="460" spans="1:8" ht="12.75">
      <c r="A460" s="38" t="s">
        <v>109</v>
      </c>
      <c r="B460" s="39">
        <v>2</v>
      </c>
      <c r="C460" s="39">
        <v>3</v>
      </c>
      <c r="D460" s="39">
        <v>1</v>
      </c>
      <c r="E460" s="39">
        <v>3</v>
      </c>
      <c r="F460" s="33"/>
      <c r="G460" s="33"/>
      <c r="H460" s="33"/>
    </row>
    <row r="461" spans="1:8" ht="12.75">
      <c r="A461" s="38" t="s">
        <v>110</v>
      </c>
      <c r="B461" s="39">
        <v>2</v>
      </c>
      <c r="C461" s="39">
        <v>4</v>
      </c>
      <c r="D461" s="39">
        <v>6</v>
      </c>
      <c r="E461" s="39">
        <v>5</v>
      </c>
      <c r="F461" s="33"/>
      <c r="G461" s="33"/>
      <c r="H461" s="33"/>
    </row>
    <row r="462" spans="1:8" ht="12.75">
      <c r="A462" s="33"/>
      <c r="B462" s="33"/>
      <c r="C462" s="33"/>
      <c r="D462" s="33"/>
      <c r="E462" s="33"/>
      <c r="F462" s="33"/>
      <c r="G462" s="33"/>
      <c r="H462" s="33"/>
    </row>
    <row r="463" spans="1:8" ht="12.75">
      <c r="A463" s="33" t="s">
        <v>111</v>
      </c>
      <c r="B463" s="33"/>
      <c r="C463" s="33"/>
      <c r="D463" s="33"/>
      <c r="E463" s="33"/>
      <c r="F463" s="33"/>
      <c r="G463" s="33"/>
      <c r="H463" s="33"/>
    </row>
    <row r="464" spans="1:8" ht="12.75">
      <c r="A464" s="33"/>
      <c r="B464" s="33"/>
      <c r="C464" s="33"/>
      <c r="D464" s="33"/>
      <c r="E464" s="33"/>
      <c r="F464" s="33"/>
      <c r="G464" s="33"/>
      <c r="H464" s="33"/>
    </row>
    <row r="465" spans="1:8" ht="12.75">
      <c r="A465" s="36" t="s">
        <v>112</v>
      </c>
      <c r="B465" s="33"/>
      <c r="C465" s="33"/>
      <c r="D465" s="33"/>
      <c r="E465" s="33"/>
      <c r="F465" s="33"/>
      <c r="G465" s="33"/>
      <c r="H465" s="33"/>
    </row>
    <row r="466" spans="1:8" ht="12.75">
      <c r="A466" s="33" t="s">
        <v>113</v>
      </c>
      <c r="B466" s="33"/>
      <c r="C466" s="33"/>
      <c r="D466" s="33"/>
      <c r="E466" s="33"/>
      <c r="F466" s="33"/>
      <c r="G466" s="33"/>
      <c r="H466" s="33"/>
    </row>
    <row r="467" spans="1:8" ht="12.75">
      <c r="A467" s="33" t="s">
        <v>114</v>
      </c>
      <c r="B467" s="33"/>
      <c r="C467" s="33"/>
      <c r="D467" s="33"/>
      <c r="E467" s="33"/>
      <c r="F467" s="33"/>
      <c r="G467" s="33"/>
      <c r="H467" s="33"/>
    </row>
    <row r="468" spans="1:8" ht="12.75">
      <c r="A468" s="33" t="s">
        <v>115</v>
      </c>
      <c r="B468" s="33"/>
      <c r="C468" s="33"/>
      <c r="D468" s="33"/>
      <c r="E468" s="33"/>
      <c r="F468" s="33"/>
      <c r="G468" s="33"/>
      <c r="H468" s="33"/>
    </row>
    <row r="469" spans="1:8" ht="12.75">
      <c r="A469" s="33" t="s">
        <v>116</v>
      </c>
      <c r="B469" s="33"/>
      <c r="C469" s="33"/>
      <c r="D469" s="33"/>
      <c r="E469" s="33"/>
      <c r="F469" s="33"/>
      <c r="G469" s="33"/>
      <c r="H469" s="33"/>
    </row>
    <row r="470" spans="1:8" ht="12.75">
      <c r="A470" s="33" t="s">
        <v>117</v>
      </c>
      <c r="B470" s="33"/>
      <c r="C470" s="33"/>
      <c r="D470" s="33"/>
      <c r="E470" s="33"/>
      <c r="F470" s="33"/>
      <c r="G470" s="33"/>
      <c r="H470" s="33"/>
    </row>
    <row r="471" spans="1:8" ht="12.75">
      <c r="A471" s="33" t="s">
        <v>118</v>
      </c>
      <c r="B471" s="33"/>
      <c r="C471" s="33"/>
      <c r="D471" s="33"/>
      <c r="E471" s="33"/>
      <c r="F471" s="33"/>
      <c r="G471" s="33"/>
      <c r="H471" s="33"/>
    </row>
    <row r="472" ht="12.75">
      <c r="A472" t="s">
        <v>119</v>
      </c>
    </row>
    <row r="473" ht="12.75">
      <c r="A473" s="33" t="s">
        <v>120</v>
      </c>
    </row>
    <row r="474" ht="12.75">
      <c r="A474" t="s">
        <v>121</v>
      </c>
    </row>
    <row r="475" ht="12.75">
      <c r="A475" t="s">
        <v>122</v>
      </c>
    </row>
    <row r="476" ht="12.75">
      <c r="A476" t="s">
        <v>123</v>
      </c>
    </row>
    <row r="478" ht="12.75">
      <c r="A478" t="s">
        <v>124</v>
      </c>
    </row>
    <row r="480" ht="12.75">
      <c r="A480" t="s">
        <v>125</v>
      </c>
    </row>
    <row r="482" spans="1:15" ht="12.75">
      <c r="A482" t="s">
        <v>126</v>
      </c>
      <c r="B482" t="s">
        <v>127</v>
      </c>
      <c r="C482" t="s">
        <v>128</v>
      </c>
      <c r="D482" t="s">
        <v>129</v>
      </c>
      <c r="E482" t="s">
        <v>130</v>
      </c>
      <c r="F482" t="s">
        <v>131</v>
      </c>
      <c r="G482" t="s">
        <v>132</v>
      </c>
      <c r="H482" t="s">
        <v>133</v>
      </c>
      <c r="I482" t="s">
        <v>134</v>
      </c>
      <c r="J482" t="s">
        <v>135</v>
      </c>
      <c r="K482" t="s">
        <v>136</v>
      </c>
      <c r="L482" t="s">
        <v>137</v>
      </c>
      <c r="M482" t="s">
        <v>138</v>
      </c>
      <c r="O482" t="s">
        <v>139</v>
      </c>
    </row>
    <row r="483" spans="1:15" ht="12.75">
      <c r="A483">
        <v>0</v>
      </c>
      <c r="B483">
        <v>0</v>
      </c>
      <c r="C483">
        <v>10.000000000887063</v>
      </c>
      <c r="D483">
        <v>40</v>
      </c>
      <c r="E483">
        <v>0</v>
      </c>
      <c r="F483">
        <v>50</v>
      </c>
      <c r="G483">
        <v>19.99999999911294</v>
      </c>
      <c r="H483">
        <v>0</v>
      </c>
      <c r="I483">
        <v>10</v>
      </c>
      <c r="J483">
        <v>10</v>
      </c>
      <c r="K483">
        <v>0</v>
      </c>
      <c r="L483">
        <v>0</v>
      </c>
      <c r="M483">
        <f>A483+B483+C483+D483</f>
        <v>50.00000000088706</v>
      </c>
      <c r="O483">
        <f>E483+F483+G483+H483</f>
        <v>69.99999999911294</v>
      </c>
    </row>
    <row r="485" spans="1:11" ht="12.75">
      <c r="A485" t="s">
        <v>140</v>
      </c>
      <c r="C485" t="s">
        <v>141</v>
      </c>
      <c r="E485" t="s">
        <v>142</v>
      </c>
      <c r="G485" t="s">
        <v>143</v>
      </c>
      <c r="I485" t="s">
        <v>144</v>
      </c>
      <c r="K485" s="23" t="s">
        <v>93</v>
      </c>
    </row>
    <row r="486" spans="1:11" ht="12.75">
      <c r="A486">
        <f>I483+J483+K483+L483</f>
        <v>20</v>
      </c>
      <c r="C486">
        <f>A483+E483+I483</f>
        <v>10</v>
      </c>
      <c r="E486">
        <f>B483+F483+J483</f>
        <v>60</v>
      </c>
      <c r="G486">
        <f>C483+G483+K483</f>
        <v>30.000000000000004</v>
      </c>
      <c r="I486">
        <f>D483+H483+L483</f>
        <v>40</v>
      </c>
      <c r="K486">
        <f>6*A483+8*B483+3*C483+4*D483+2*E483+3*F483+1*G483+3*H483+2*I483+4*J483+6*K483+5*L483</f>
        <v>420.00000000177414</v>
      </c>
    </row>
    <row r="488" ht="12.75">
      <c r="A488" s="36" t="s">
        <v>148</v>
      </c>
    </row>
    <row r="490" ht="12.75">
      <c r="A490" t="s">
        <v>149</v>
      </c>
    </row>
    <row r="491" ht="12.75">
      <c r="A491" t="s">
        <v>150</v>
      </c>
    </row>
    <row r="492" ht="12.75">
      <c r="A492" t="s">
        <v>151</v>
      </c>
    </row>
    <row r="493" ht="12.75">
      <c r="A493" t="s">
        <v>152</v>
      </c>
    </row>
    <row r="494" ht="12.75">
      <c r="A494" t="s">
        <v>154</v>
      </c>
    </row>
    <row r="495" ht="12.75">
      <c r="A495" t="s">
        <v>153</v>
      </c>
    </row>
  </sheetData>
  <printOptions/>
  <pageMargins left="0.75" right="0.75" top="1" bottom="1" header="0.5" footer="0.5"/>
  <pageSetup horizontalDpi="600" verticalDpi="600" orientation="portrait" paperSize="9" r:id="rId12"/>
  <drawing r:id="rId11"/>
  <legacyDrawing r:id="rId10"/>
  <oleObjects>
    <oleObject progId="Equation.3" shapeId="120244" r:id="rId1"/>
    <oleObject progId="Equation.3" shapeId="120245" r:id="rId2"/>
    <oleObject progId="Equation.3" shapeId="120246" r:id="rId3"/>
    <oleObject progId="Equation.3" shapeId="120247" r:id="rId4"/>
    <oleObject progId="Equation.3" shapeId="120248" r:id="rId5"/>
    <oleObject progId="Equation.3" shapeId="158165" r:id="rId6"/>
    <oleObject progId="Equation.3" shapeId="281646" r:id="rId7"/>
    <oleObject progId="Equation.3" shapeId="294293" r:id="rId8"/>
    <oleObject progId="Equation.3" shapeId="298405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docente1</cp:lastModifiedBy>
  <cp:lastPrinted>2013-11-21T21:06:46Z</cp:lastPrinted>
  <dcterms:created xsi:type="dcterms:W3CDTF">2011-11-30T16:20:47Z</dcterms:created>
  <dcterms:modified xsi:type="dcterms:W3CDTF">2013-11-28T16:02:51Z</dcterms:modified>
  <cp:category/>
  <cp:version/>
  <cp:contentType/>
  <cp:contentStatus/>
</cp:coreProperties>
</file>